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'Лист1'!$J$57</definedName>
    <definedName name="_xlnm.Print_Area" localSheetId="2">'Лист3'!$AC$94:$AC$101,'Лист3'!$E$1:$R$63</definedName>
  </definedNames>
  <calcPr fullCalcOnLoad="1"/>
</workbook>
</file>

<file path=xl/sharedStrings.xml><?xml version="1.0" encoding="utf-8"?>
<sst xmlns="http://schemas.openxmlformats.org/spreadsheetml/2006/main" count="346" uniqueCount="112">
  <si>
    <t>Белгородская область</t>
  </si>
  <si>
    <t>№ пп</t>
  </si>
  <si>
    <t>2012 год</t>
  </si>
  <si>
    <t>I кв. 2013 года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</si>
  <si>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</si>
  <si>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</si>
  <si>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</si>
  <si>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</si>
  <si>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</si>
  <si>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</si>
  <si>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</si>
  <si>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</si>
  <si>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</si>
  <si>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</si>
  <si>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</si>
  <si>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</si>
  <si>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</si>
  <si>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</si>
  <si>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</si>
  <si>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</si>
  <si>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</si>
  <si>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Республика Карелия</t>
  </si>
  <si>
    <t>Республика Коми</t>
  </si>
  <si>
    <t>Архангельская область</t>
  </si>
  <si>
    <t>Ненецкий автономный окург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</si>
  <si>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</si>
  <si>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</si>
  <si>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</si>
  <si>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</si>
  <si>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</si>
  <si>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</si>
  <si>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</si>
  <si>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Республика Дагестан</t>
  </si>
  <si>
    <t>Республика Ингушетия</t>
  </si>
  <si>
    <t>Кабардино -Балкарская Республика</t>
  </si>
  <si>
    <t>Карачаево 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</si>
  <si>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</si>
  <si>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</si>
  <si>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</si>
  <si>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</si>
  <si>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</si>
  <si>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</si>
  <si>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</si>
  <si>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</si>
  <si>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</si>
  <si>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</si>
  <si>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</si>
  <si>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</si>
  <si>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</si>
  <si>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</si>
  <si>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</si>
  <si>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</si>
  <si>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</si>
  <si>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</si>
  <si>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</si>
  <si>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</si>
  <si>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</si>
  <si>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</si>
  <si>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</si>
  <si>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</si>
  <si>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</si>
  <si>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</si>
  <si>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Ханты-Мансийский автономный округ</t>
  </si>
  <si>
    <t>Ямало-Ненецкий автономный округ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</si>
  <si>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</si>
  <si>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</si>
  <si>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</si>
  <si>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</si>
  <si>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</si>
  <si>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</si>
  <si>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</si>
  <si>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</si>
  <si>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</si>
  <si>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</si>
  <si>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</si>
  <si>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</si>
  <si>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</si>
  <si>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</si>
  <si>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</si>
  <si>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</si>
  <si>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</si>
  <si>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</si>
  <si>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</si>
  <si>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</si>
  <si>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республика</t>
  </si>
  <si>
    <t>Чукутский автономный округ</t>
  </si>
  <si>
    <t>Центральный федеральный округ</t>
  </si>
  <si>
    <t>Северо-Западный федеральный округ</t>
  </si>
  <si>
    <t>Северо-Кавказский федеральный округ</t>
  </si>
  <si>
    <t>30-</t>
  </si>
  <si>
    <t>Южный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</si>
  <si>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</si>
  <si>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</si>
  <si>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</si>
  <si>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</si>
  <si>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 xml:space="preserve">      Средняя заработная плата, руб.</t>
  </si>
  <si>
    <t>2013 год</t>
  </si>
  <si>
    <t>I кв. 2012 года</t>
  </si>
  <si>
    <t>Медицинский персонал фельдшерско-акушерских пунктов</t>
  </si>
  <si>
    <t>Врачи скорой медицинской помощи</t>
  </si>
  <si>
    <t>Фельдшеры скорой медицинской помощи</t>
  </si>
  <si>
    <t>Медицинские сестры скорой медицинской помощи</t>
  </si>
  <si>
    <t>Темп роста ЗП 1 кв 2013 к 1 кв 2012</t>
  </si>
  <si>
    <t>Темп роста ЗП 1 кв.2013  к 2012 году</t>
  </si>
  <si>
    <t>Сведения о среднемесячной заработной плате медицинских работников участковой службы и скорой медицинской помощи в учреждениях здравоохранения субъектов Российской Федерации</t>
  </si>
  <si>
    <t>Медицинские работники участковой службы (Медицинские сестры)</t>
  </si>
  <si>
    <t>Медицинские работники участковой службы, (врачи)</t>
  </si>
  <si>
    <t>Российская Федерация</t>
  </si>
  <si>
    <t xml:space="preserve"> Исполнитель: А.О. Гудков</t>
  </si>
  <si>
    <t>Темпы роста среднемесячной заработной платы медицинских работников участковой службы и скорой медицинской помощи в учреждениях здравоохранения субъектов Российской Федерации</t>
  </si>
  <si>
    <t>Темп роста ЗП 1 кв. 2013 к 1 кв. 2012</t>
  </si>
  <si>
    <t>Еврейская автономная область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</si>
</sst>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0_р_."/>
    <numFmt numFmtId="166" formatCode="#,##0.0_р_."/>
    <numFmt numFmtId="167" formatCode="#,##0_р_."/>
    <numFmt numFmtId="168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6"/>
      <name val="Arial"/>
      <family val="2"/>
    </font>
    <font>
      <sz val="10"/>
      <color indexed="8"/>
      <name val="MS Sans Serif"/>
      <family val="0"/>
    </font>
    <font>
      <sz val="22"/>
      <name val="Arial"/>
      <family val="0"/>
    </font>
    <font>
      <b/>
      <sz val="16"/>
      <name val="Times New Roman"/>
      <family val="1"/>
    </font>
    <font>
      <sz val="12"/>
      <name val="Arial"/>
      <family val="0"/>
    </font>
    <font>
      <b/>
      <sz val="10"/>
      <name val="Arial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2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65" fontId="4" fillId="0" borderId="2" xfId="0" applyNumberFormat="1" applyFont="1" applyBorder="1" applyAlignment="1">
      <alignment horizontal="right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Border="1" applyAlignment="1">
      <alignment/>
    </xf>
    <xf numFmtId="165" fontId="6" fillId="0" borderId="10" xfId="0" applyNumberFormat="1" applyFont="1" applyFill="1" applyBorder="1" applyAlignment="1">
      <alignment horizontal="center" wrapText="1"/>
    </xf>
    <xf numFmtId="165" fontId="7" fillId="0" borderId="10" xfId="0" applyNumberFormat="1" applyFont="1" applyBorder="1" applyAlignment="1">
      <alignment horizontal="center"/>
    </xf>
    <xf numFmtId="165" fontId="3" fillId="0" borderId="10" xfId="0" applyNumberFormat="1" applyFont="1" applyFill="1" applyBorder="1" applyAlignment="1">
      <alignment horizontal="right" vertical="center"/>
    </xf>
    <xf numFmtId="165" fontId="5" fillId="0" borderId="2" xfId="0" applyNumberFormat="1" applyFont="1" applyBorder="1" applyAlignment="1">
      <alignment horizontal="right" vertical="center"/>
    </xf>
    <xf numFmtId="165" fontId="4" fillId="0" borderId="10" xfId="53" applyNumberFormat="1" applyFont="1" applyBorder="1" applyAlignment="1">
      <alignment horizontal="right" vertical="center"/>
      <protection/>
    </xf>
    <xf numFmtId="165" fontId="4" fillId="0" borderId="10" xfId="0" applyNumberFormat="1" applyFont="1" applyFill="1" applyBorder="1" applyAlignment="1">
      <alignment horizontal="right" vertical="center"/>
    </xf>
    <xf numFmtId="165" fontId="4" fillId="0" borderId="10" xfId="0" applyNumberFormat="1" applyFont="1" applyBorder="1" applyAlignment="1">
      <alignment horizontal="right" vertical="center"/>
    </xf>
    <xf numFmtId="165" fontId="4" fillId="0" borderId="10" xfId="53" applyNumberFormat="1" applyFont="1" applyBorder="1" applyAlignment="1">
      <alignment horizontal="right" vertical="center"/>
      <protection/>
    </xf>
    <xf numFmtId="165" fontId="4" fillId="0" borderId="10" xfId="0" applyNumberFormat="1" applyFont="1" applyFill="1" applyBorder="1" applyAlignment="1">
      <alignment horizontal="right" vertical="center"/>
    </xf>
    <xf numFmtId="165" fontId="0" fillId="0" borderId="11" xfId="0" applyNumberFormat="1" applyFill="1" applyBorder="1" applyAlignment="1">
      <alignment/>
    </xf>
    <xf numFmtId="165" fontId="0" fillId="0" borderId="0" xfId="0" applyNumberFormat="1" applyAlignment="1">
      <alignment/>
    </xf>
    <xf numFmtId="165" fontId="3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wrapText="1"/>
    </xf>
    <xf numFmtId="165" fontId="2" fillId="0" borderId="10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 vertical="center"/>
    </xf>
    <xf numFmtId="165" fontId="0" fillId="0" borderId="10" xfId="60" applyNumberFormat="1" applyFont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right" vertical="center" wrapText="1"/>
    </xf>
    <xf numFmtId="165" fontId="3" fillId="0" borderId="10" xfId="52" applyNumberFormat="1" applyFont="1" applyFill="1" applyBorder="1" applyAlignment="1">
      <alignment horizontal="center" vertical="center"/>
      <protection/>
    </xf>
    <xf numFmtId="165" fontId="2" fillId="0" borderId="10" xfId="0" applyNumberFormat="1" applyFont="1" applyFill="1" applyBorder="1" applyAlignment="1">
      <alignment wrapText="1"/>
    </xf>
    <xf numFmtId="165" fontId="9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32" fillId="0" borderId="0" xfId="0" applyFont="1" applyAlignment="1">
      <alignment/>
    </xf>
    <xf numFmtId="14" fontId="26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8" fillId="0" borderId="0" xfId="0" applyAlignment="1">
      <alignment/>
    </xf>
    <xf numFmtId="0" fontId="29" fillId="0" borderId="16" xfId="0" applyFont="1" applyBorder="1" applyAlignment="1">
      <alignment/>
    </xf>
    <xf numFmtId="3" fontId="33" fillId="0" borderId="10" xfId="0" applyNumberFormat="1" applyFont="1" applyFill="1" applyBorder="1" applyAlignment="1">
      <alignment horizontal="center"/>
    </xf>
    <xf numFmtId="3" fontId="33" fillId="0" borderId="10" xfId="0" applyNumberFormat="1" applyFont="1" applyFill="1" applyBorder="1" applyAlignment="1">
      <alignment horizontal="center" wrapText="1"/>
    </xf>
    <xf numFmtId="3" fontId="34" fillId="0" borderId="10" xfId="0" applyNumberFormat="1" applyFont="1" applyFill="1" applyBorder="1" applyAlignment="1">
      <alignment horizont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wrapText="1"/>
    </xf>
    <xf numFmtId="3" fontId="35" fillId="0" borderId="10" xfId="0" applyNumberFormat="1" applyFont="1" applyBorder="1" applyAlignment="1">
      <alignment horizontal="center" vertical="center" wrapText="1"/>
    </xf>
    <xf numFmtId="3" fontId="34" fillId="24" borderId="10" xfId="0" applyNumberFormat="1" applyFont="1" applyFill="1" applyBorder="1" applyAlignment="1">
      <alignment horizontal="center" wrapText="1"/>
    </xf>
    <xf numFmtId="3" fontId="35" fillId="0" borderId="10" xfId="0" applyNumberFormat="1" applyFont="1" applyBorder="1" applyAlignment="1">
      <alignment horizontal="center" vertical="top" wrapText="1"/>
    </xf>
    <xf numFmtId="3" fontId="34" fillId="0" borderId="17" xfId="0" applyNumberFormat="1" applyFont="1" applyBorder="1" applyAlignment="1">
      <alignment horizontal="center" wrapText="1"/>
    </xf>
    <xf numFmtId="3" fontId="35" fillId="0" borderId="18" xfId="0" applyNumberFormat="1" applyFont="1" applyBorder="1" applyAlignment="1">
      <alignment horizontal="center" vertical="top" wrapText="1"/>
    </xf>
    <xf numFmtId="3" fontId="35" fillId="0" borderId="19" xfId="0" applyNumberFormat="1" applyFont="1" applyBorder="1" applyAlignment="1">
      <alignment horizontal="center" vertical="top" wrapText="1"/>
    </xf>
    <xf numFmtId="3" fontId="34" fillId="0" borderId="12" xfId="0" applyNumberFormat="1" applyFont="1" applyFill="1" applyBorder="1" applyAlignment="1">
      <alignment horizontal="center" vertical="center" wrapText="1"/>
    </xf>
    <xf numFmtId="3" fontId="34" fillId="0" borderId="12" xfId="0" applyNumberFormat="1" applyFont="1" applyFill="1" applyBorder="1" applyAlignment="1">
      <alignment horizontal="center" wrapText="1"/>
    </xf>
    <xf numFmtId="3" fontId="35" fillId="0" borderId="10" xfId="0" applyNumberFormat="1" applyFont="1" applyBorder="1" applyAlignment="1">
      <alignment horizontal="center" wrapText="1"/>
    </xf>
    <xf numFmtId="3" fontId="34" fillId="24" borderId="10" xfId="0" applyNumberFormat="1" applyFont="1" applyFill="1" applyBorder="1" applyAlignment="1">
      <alignment horizontal="center" vertical="center" wrapText="1"/>
    </xf>
    <xf numFmtId="3" fontId="35" fillId="0" borderId="10" xfId="60" applyNumberFormat="1" applyFont="1" applyBorder="1" applyAlignment="1">
      <alignment horizontal="center" wrapText="1"/>
    </xf>
    <xf numFmtId="3" fontId="34" fillId="0" borderId="12" xfId="60" applyNumberFormat="1" applyFont="1" applyFill="1" applyBorder="1" applyAlignment="1">
      <alignment horizontal="center" vertical="center" wrapText="1"/>
    </xf>
    <xf numFmtId="3" fontId="35" fillId="0" borderId="12" xfId="60" applyNumberFormat="1" applyFont="1" applyBorder="1" applyAlignment="1">
      <alignment horizontal="center" vertical="center" wrapText="1"/>
    </xf>
    <xf numFmtId="3" fontId="35" fillId="0" borderId="12" xfId="60" applyNumberFormat="1" applyFont="1" applyFill="1" applyBorder="1" applyAlignment="1">
      <alignment horizontal="center" vertical="center" wrapText="1"/>
    </xf>
    <xf numFmtId="3" fontId="34" fillId="0" borderId="13" xfId="0" applyNumberFormat="1" applyFont="1" applyFill="1" applyBorder="1" applyAlignment="1">
      <alignment horizontal="center" wrapText="1"/>
    </xf>
    <xf numFmtId="3" fontId="34" fillId="0" borderId="10" xfId="0" applyNumberFormat="1" applyFont="1" applyFill="1" applyBorder="1" applyAlignment="1">
      <alignment horizontal="center" wrapText="1"/>
    </xf>
    <xf numFmtId="3" fontId="34" fillId="0" borderId="13" xfId="0" applyNumberFormat="1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3" fontId="34" fillId="0" borderId="13" xfId="0" applyNumberFormat="1" applyFont="1" applyFill="1" applyBorder="1" applyAlignment="1">
      <alignment horizontal="center" vertical="center" wrapText="1"/>
    </xf>
    <xf numFmtId="3" fontId="34" fillId="0" borderId="13" xfId="0" applyNumberFormat="1" applyFont="1" applyBorder="1" applyAlignment="1">
      <alignment horizontal="center" wrapText="1"/>
    </xf>
    <xf numFmtId="3" fontId="35" fillId="0" borderId="13" xfId="0" applyNumberFormat="1" applyFont="1" applyBorder="1" applyAlignment="1">
      <alignment horizontal="center" vertical="center" wrapText="1"/>
    </xf>
    <xf numFmtId="3" fontId="34" fillId="24" borderId="13" xfId="0" applyNumberFormat="1" applyFont="1" applyFill="1" applyBorder="1" applyAlignment="1">
      <alignment horizontal="center" wrapText="1"/>
    </xf>
    <xf numFmtId="3" fontId="34" fillId="0" borderId="20" xfId="0" applyNumberFormat="1" applyFont="1" applyBorder="1" applyAlignment="1">
      <alignment horizontal="center" wrapText="1"/>
    </xf>
    <xf numFmtId="3" fontId="35" fillId="0" borderId="21" xfId="0" applyNumberFormat="1" applyFont="1" applyBorder="1" applyAlignment="1">
      <alignment horizontal="center" vertical="top" wrapText="1"/>
    </xf>
    <xf numFmtId="3" fontId="34" fillId="0" borderId="12" xfId="0" applyNumberFormat="1" applyFont="1" applyBorder="1" applyAlignment="1">
      <alignment horizontal="center" wrapText="1"/>
    </xf>
    <xf numFmtId="3" fontId="34" fillId="0" borderId="22" xfId="0" applyNumberFormat="1" applyFont="1" applyFill="1" applyBorder="1" applyAlignment="1">
      <alignment horizontal="center" wrapText="1"/>
    </xf>
    <xf numFmtId="3" fontId="34" fillId="0" borderId="10" xfId="0" applyNumberFormat="1" applyFont="1" applyBorder="1" applyAlignment="1">
      <alignment horizontal="center" vertical="distributed" wrapText="1"/>
    </xf>
    <xf numFmtId="3" fontId="34" fillId="0" borderId="10" xfId="0" applyNumberFormat="1" applyFont="1" applyFill="1" applyBorder="1" applyAlignment="1">
      <alignment horizontal="center" vertical="distributed" wrapText="1"/>
    </xf>
    <xf numFmtId="3" fontId="35" fillId="0" borderId="13" xfId="0" applyNumberFormat="1" applyFont="1" applyBorder="1" applyAlignment="1">
      <alignment horizontal="center" wrapText="1"/>
    </xf>
    <xf numFmtId="3" fontId="35" fillId="0" borderId="10" xfId="60" applyNumberFormat="1" applyFont="1" applyBorder="1" applyAlignment="1">
      <alignment horizontal="center" vertical="center" wrapText="1"/>
    </xf>
    <xf numFmtId="3" fontId="35" fillId="0" borderId="10" xfId="60" applyNumberFormat="1" applyFont="1" applyFill="1" applyBorder="1" applyAlignment="1">
      <alignment horizontal="center" vertical="center" wrapText="1"/>
    </xf>
    <xf numFmtId="3" fontId="35" fillId="0" borderId="13" xfId="6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8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31" fillId="0" borderId="13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36" fillId="0" borderId="13" xfId="0" applyFont="1" applyBorder="1" applyAlignment="1">
      <alignment horizontal="center"/>
    </xf>
    <xf numFmtId="0" fontId="37" fillId="0" borderId="13" xfId="0" applyFont="1" applyBorder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3" fontId="38" fillId="0" borderId="10" xfId="0" applyNumberFormat="1" applyFont="1" applyBorder="1" applyAlignment="1">
      <alignment horizontal="center"/>
    </xf>
    <xf numFmtId="3" fontId="38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9"/>
  <sheetViews>
    <sheetView tabSelected="1" zoomScale="55" zoomScaleNormal="55" zoomScaleSheetLayoutView="55" zoomScalePageLayoutView="0" workbookViewId="0" topLeftCell="E1">
      <selection activeCell="AM50" sqref="AM50"/>
    </sheetView>
  </sheetViews>
  <sheetFormatPr defaultColWidth="9.140625" defaultRowHeight="12.75"/>
  <cols>
    <col min="2" max="2" width="100.140625" style="0" customWidth="1"/>
    <col min="3" max="3" width="22.140625" style="0" customWidth="1"/>
    <col min="4" max="8" width="19.421875" style="0" customWidth="1"/>
    <col min="9" max="9" width="22.140625" style="0" customWidth="1"/>
    <col min="10" max="14" width="19.421875" style="0" customWidth="1"/>
    <col min="16" max="16" width="100.140625" style="0" customWidth="1"/>
    <col min="17" max="17" width="22.140625" style="0" customWidth="1"/>
    <col min="18" max="22" width="19.421875" style="0" customWidth="1"/>
    <col min="23" max="23" width="22.140625" style="0" customWidth="1"/>
    <col min="24" max="28" width="19.421875" style="0" customWidth="1"/>
    <col min="29" max="29" width="22.140625" style="0" customWidth="1"/>
    <col min="30" max="34" width="19.421875" style="0" customWidth="1"/>
    <col min="35" max="35" width="22.140625" style="0" customWidth="1"/>
    <col min="36" max="57" width="19.421875" style="0" customWidth="1"/>
  </cols>
  <sheetData>
    <row r="1" spans="2:40" ht="57.75" customHeight="1">
      <c r="B1" s="113" t="s">
        <v>104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53"/>
      <c r="P1" s="113" t="s">
        <v>104</v>
      </c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</row>
    <row r="2" spans="1:40" ht="45" customHeight="1">
      <c r="A2" s="3"/>
      <c r="B2" s="3"/>
      <c r="C2" s="110" t="s">
        <v>106</v>
      </c>
      <c r="D2" s="111"/>
      <c r="E2" s="111"/>
      <c r="F2" s="111"/>
      <c r="G2" s="111"/>
      <c r="H2" s="112"/>
      <c r="I2" s="110" t="s">
        <v>105</v>
      </c>
      <c r="J2" s="111"/>
      <c r="K2" s="111"/>
      <c r="L2" s="111"/>
      <c r="M2" s="111"/>
      <c r="N2" s="112"/>
      <c r="O2" s="3"/>
      <c r="P2" s="3"/>
      <c r="Q2" s="110" t="s">
        <v>99</v>
      </c>
      <c r="R2" s="111"/>
      <c r="S2" s="111"/>
      <c r="T2" s="111"/>
      <c r="U2" s="111"/>
      <c r="V2" s="112"/>
      <c r="W2" s="110" t="s">
        <v>100</v>
      </c>
      <c r="X2" s="111"/>
      <c r="Y2" s="111"/>
      <c r="Z2" s="111"/>
      <c r="AA2" s="111"/>
      <c r="AB2" s="112"/>
      <c r="AC2" s="110" t="s">
        <v>101</v>
      </c>
      <c r="AD2" s="111"/>
      <c r="AE2" s="111"/>
      <c r="AF2" s="111"/>
      <c r="AG2" s="111"/>
      <c r="AH2" s="112"/>
      <c r="AI2" s="110" t="s">
        <v>98</v>
      </c>
      <c r="AJ2" s="111"/>
      <c r="AK2" s="111"/>
      <c r="AL2" s="111"/>
      <c r="AM2" s="111"/>
      <c r="AN2" s="112"/>
    </row>
    <row r="3" spans="1:40" ht="15.75" customHeight="1">
      <c r="A3" s="3"/>
      <c r="B3" s="3"/>
      <c r="C3" s="109" t="s">
        <v>95</v>
      </c>
      <c r="D3" s="109"/>
      <c r="E3" s="109"/>
      <c r="F3" s="109"/>
      <c r="G3" s="40"/>
      <c r="H3" s="40"/>
      <c r="I3" s="114" t="s">
        <v>95</v>
      </c>
      <c r="J3" s="115"/>
      <c r="K3" s="115"/>
      <c r="L3" s="115"/>
      <c r="M3" s="115"/>
      <c r="N3" s="116"/>
      <c r="O3" s="3"/>
      <c r="P3" s="3"/>
      <c r="Q3" s="117" t="s">
        <v>95</v>
      </c>
      <c r="R3" s="118"/>
      <c r="S3" s="118"/>
      <c r="T3" s="119"/>
      <c r="U3" s="41"/>
      <c r="V3" s="41"/>
      <c r="W3" s="109" t="s">
        <v>95</v>
      </c>
      <c r="X3" s="109"/>
      <c r="Y3" s="109"/>
      <c r="Z3" s="109"/>
      <c r="AA3" s="39"/>
      <c r="AB3" s="39"/>
      <c r="AC3" s="109" t="s">
        <v>95</v>
      </c>
      <c r="AD3" s="109"/>
      <c r="AE3" s="109"/>
      <c r="AF3" s="109"/>
      <c r="AG3" s="39"/>
      <c r="AH3" s="39"/>
      <c r="AI3" s="96" t="s">
        <v>95</v>
      </c>
      <c r="AJ3" s="97"/>
      <c r="AK3" s="97"/>
      <c r="AL3" s="97"/>
      <c r="AM3" s="97"/>
      <c r="AN3" s="98"/>
    </row>
    <row r="4" spans="1:40" ht="82.5" customHeight="1">
      <c r="A4" s="3" t="s">
        <v>1</v>
      </c>
      <c r="B4" s="3"/>
      <c r="C4" s="1" t="s">
        <v>2</v>
      </c>
      <c r="D4" s="1" t="s">
        <v>96</v>
      </c>
      <c r="E4" s="1" t="s">
        <v>97</v>
      </c>
      <c r="F4" s="1" t="s">
        <v>3</v>
      </c>
      <c r="G4" s="42" t="s">
        <v>102</v>
      </c>
      <c r="H4" s="43" t="s">
        <v>103</v>
      </c>
      <c r="I4" s="1" t="s">
        <v>2</v>
      </c>
      <c r="J4" s="1" t="s">
        <v>96</v>
      </c>
      <c r="K4" s="1" t="s">
        <v>97</v>
      </c>
      <c r="L4" s="1" t="s">
        <v>3</v>
      </c>
      <c r="M4" s="42" t="s">
        <v>102</v>
      </c>
      <c r="N4" s="43" t="s">
        <v>103</v>
      </c>
      <c r="O4" s="3" t="s">
        <v>1</v>
      </c>
      <c r="P4" s="3"/>
      <c r="Q4" s="1" t="s">
        <v>2</v>
      </c>
      <c r="R4" s="1" t="s">
        <v>96</v>
      </c>
      <c r="S4" s="1" t="s">
        <v>97</v>
      </c>
      <c r="T4" s="1" t="s">
        <v>3</v>
      </c>
      <c r="U4" s="42" t="s">
        <v>102</v>
      </c>
      <c r="V4" s="43" t="s">
        <v>103</v>
      </c>
      <c r="W4" s="1" t="s">
        <v>2</v>
      </c>
      <c r="X4" s="1" t="s">
        <v>96</v>
      </c>
      <c r="Y4" s="1" t="s">
        <v>97</v>
      </c>
      <c r="Z4" s="1" t="s">
        <v>3</v>
      </c>
      <c r="AA4" s="42" t="s">
        <v>102</v>
      </c>
      <c r="AB4" s="43" t="s">
        <v>103</v>
      </c>
      <c r="AC4" s="1" t="s">
        <v>2</v>
      </c>
      <c r="AD4" s="1" t="s">
        <v>96</v>
      </c>
      <c r="AE4" s="1" t="s">
        <v>97</v>
      </c>
      <c r="AF4" s="1" t="s">
        <v>3</v>
      </c>
      <c r="AG4" s="42" t="s">
        <v>102</v>
      </c>
      <c r="AH4" s="43" t="s">
        <v>103</v>
      </c>
      <c r="AI4" s="1" t="s">
        <v>2</v>
      </c>
      <c r="AJ4" s="1" t="s">
        <v>96</v>
      </c>
      <c r="AK4" s="1" t="s">
        <v>97</v>
      </c>
      <c r="AL4" s="44" t="s">
        <v>3</v>
      </c>
      <c r="AM4" s="42" t="s">
        <v>102</v>
      </c>
      <c r="AN4" s="45" t="s">
        <v>103</v>
      </c>
    </row>
    <row r="5" spans="1:40" s="47" customFormat="1" ht="25.5" customHeight="1">
      <c r="A5" s="46">
        <v>1</v>
      </c>
      <c r="B5" s="46">
        <v>2</v>
      </c>
      <c r="C5" s="1">
        <v>3</v>
      </c>
      <c r="D5" s="1">
        <v>4</v>
      </c>
      <c r="E5" s="1">
        <v>5</v>
      </c>
      <c r="F5" s="1">
        <v>6</v>
      </c>
      <c r="G5" s="42">
        <v>7</v>
      </c>
      <c r="H5" s="43">
        <v>8</v>
      </c>
      <c r="I5" s="1">
        <v>9</v>
      </c>
      <c r="J5" s="1">
        <v>10</v>
      </c>
      <c r="K5" s="1">
        <v>11</v>
      </c>
      <c r="L5" s="1">
        <v>12</v>
      </c>
      <c r="M5" s="42">
        <v>13</v>
      </c>
      <c r="N5" s="43">
        <v>14</v>
      </c>
      <c r="O5" s="46">
        <v>1</v>
      </c>
      <c r="P5" s="46">
        <v>2</v>
      </c>
      <c r="Q5" s="1">
        <v>3</v>
      </c>
      <c r="R5" s="1">
        <v>4</v>
      </c>
      <c r="S5" s="1">
        <v>5</v>
      </c>
      <c r="T5" s="1">
        <v>6</v>
      </c>
      <c r="U5" s="42">
        <v>7</v>
      </c>
      <c r="V5" s="43">
        <v>8</v>
      </c>
      <c r="W5" s="1">
        <v>9</v>
      </c>
      <c r="X5" s="1">
        <v>10</v>
      </c>
      <c r="Y5" s="1">
        <v>11</v>
      </c>
      <c r="Z5" s="1">
        <v>12</v>
      </c>
      <c r="AA5" s="42">
        <v>13</v>
      </c>
      <c r="AB5" s="43">
        <v>14</v>
      </c>
      <c r="AC5" s="1">
        <v>15</v>
      </c>
      <c r="AD5" s="1">
        <v>16</v>
      </c>
      <c r="AE5" s="1">
        <v>17</v>
      </c>
      <c r="AF5" s="1">
        <v>18</v>
      </c>
      <c r="AG5" s="42">
        <v>19</v>
      </c>
      <c r="AH5" s="43">
        <v>20</v>
      </c>
      <c r="AI5" s="1">
        <v>21</v>
      </c>
      <c r="AJ5" s="1">
        <v>22</v>
      </c>
      <c r="AK5" s="1">
        <v>23</v>
      </c>
      <c r="AL5" s="44">
        <v>24</v>
      </c>
      <c r="AM5" s="42">
        <v>25</v>
      </c>
      <c r="AN5" s="45">
        <v>26</v>
      </c>
    </row>
    <row r="6" spans="1:40" s="49" customFormat="1" ht="30.75" customHeight="1">
      <c r="A6" s="48"/>
      <c r="B6" s="92" t="s">
        <v>107</v>
      </c>
      <c r="C6" s="54"/>
      <c r="D6" s="54"/>
      <c r="E6" s="54"/>
      <c r="F6" s="54"/>
      <c r="G6" s="55"/>
      <c r="H6" s="55"/>
      <c r="I6" s="55"/>
      <c r="J6" s="54"/>
      <c r="K6" s="55"/>
      <c r="L6" s="55"/>
      <c r="M6" s="55"/>
      <c r="N6" s="55"/>
      <c r="O6" s="48"/>
      <c r="P6" s="92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</row>
    <row r="7" spans="1:40" ht="22.5" customHeight="1">
      <c r="A7" s="3"/>
      <c r="B7" s="93" t="s">
        <v>86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3"/>
      <c r="P7" s="93" t="s">
        <v>86</v>
      </c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74"/>
      <c r="AM7" s="75"/>
      <c r="AN7" s="75"/>
    </row>
    <row r="8" spans="1:40" ht="22.5" customHeight="1">
      <c r="A8" s="3">
        <v>1</v>
      </c>
      <c r="B8" s="94" t="s">
        <v>0</v>
      </c>
      <c r="C8" s="57">
        <v>23062</v>
      </c>
      <c r="D8" s="57">
        <v>26982</v>
      </c>
      <c r="E8" s="57">
        <v>22171</v>
      </c>
      <c r="F8" s="56">
        <v>23558</v>
      </c>
      <c r="G8" s="56">
        <f>F8/E8*100</f>
        <v>106.2559198953588</v>
      </c>
      <c r="H8" s="56">
        <f aca="true" t="shared" si="0" ref="H8:H18">F8/C8*100</f>
        <v>102.15072413494059</v>
      </c>
      <c r="I8" s="57">
        <v>14082</v>
      </c>
      <c r="J8" s="57">
        <v>16475</v>
      </c>
      <c r="K8" s="57">
        <v>13323</v>
      </c>
      <c r="L8" s="57">
        <v>15288</v>
      </c>
      <c r="M8" s="57">
        <f>L8/K8*100</f>
        <v>114.74893042107635</v>
      </c>
      <c r="N8" s="57">
        <f>L8/I8*100</f>
        <v>108.56412441414571</v>
      </c>
      <c r="O8" s="3">
        <v>1</v>
      </c>
      <c r="P8" s="94" t="s">
        <v>0</v>
      </c>
      <c r="Q8" s="58">
        <v>24662</v>
      </c>
      <c r="R8" s="58">
        <v>28854</v>
      </c>
      <c r="S8" s="58">
        <v>24408</v>
      </c>
      <c r="T8" s="57">
        <v>26072</v>
      </c>
      <c r="U8" s="57">
        <f>T8/S8*100</f>
        <v>106.81743690593248</v>
      </c>
      <c r="V8" s="57">
        <f>T8/Q8*100</f>
        <v>105.71729786716406</v>
      </c>
      <c r="W8" s="58">
        <v>15782</v>
      </c>
      <c r="X8" s="58">
        <v>18418</v>
      </c>
      <c r="Y8" s="58">
        <v>14924</v>
      </c>
      <c r="Z8" s="58">
        <v>15986</v>
      </c>
      <c r="AA8" s="58">
        <f>Z8/Y8*100</f>
        <v>107.11605467703029</v>
      </c>
      <c r="AB8" s="58">
        <f>Z8/W8*100</f>
        <v>101.29261183626916</v>
      </c>
      <c r="AC8" s="58">
        <v>15003</v>
      </c>
      <c r="AD8" s="58">
        <v>17553</v>
      </c>
      <c r="AE8" s="58">
        <v>14889</v>
      </c>
      <c r="AF8" s="58">
        <v>15288</v>
      </c>
      <c r="AG8" s="58">
        <f aca="true" t="shared" si="1" ref="AG8:AG15">AF8/AE8*100</f>
        <v>102.67983074753172</v>
      </c>
      <c r="AH8" s="58">
        <f>AF8/AC8*100</f>
        <v>101.89962007598481</v>
      </c>
      <c r="AI8" s="57">
        <v>11910</v>
      </c>
      <c r="AJ8" s="57">
        <v>13910</v>
      </c>
      <c r="AK8" s="57">
        <v>11760</v>
      </c>
      <c r="AL8" s="76">
        <v>12315</v>
      </c>
      <c r="AM8" s="77">
        <f>AL8/AK8*100</f>
        <v>104.71938775510203</v>
      </c>
      <c r="AN8" s="77">
        <f>AL8/AI8*100</f>
        <v>103.40050377833754</v>
      </c>
    </row>
    <row r="9" spans="1:40" ht="22.5" customHeight="1">
      <c r="A9" s="3">
        <v>2</v>
      </c>
      <c r="B9" s="94" t="s">
        <v>4</v>
      </c>
      <c r="C9" s="57">
        <v>22815.4</v>
      </c>
      <c r="D9" s="57">
        <v>23441</v>
      </c>
      <c r="E9" s="57">
        <v>21691</v>
      </c>
      <c r="F9" s="56">
        <v>23441</v>
      </c>
      <c r="G9" s="56">
        <f aca="true" t="shared" si="2" ref="G9:G72">F9/E9*100</f>
        <v>108.0678622470149</v>
      </c>
      <c r="H9" s="56">
        <f t="shared" si="0"/>
        <v>102.74200759136372</v>
      </c>
      <c r="I9" s="57">
        <v>11266.7</v>
      </c>
      <c r="J9" s="57">
        <v>11700</v>
      </c>
      <c r="K9" s="57">
        <v>10570.7</v>
      </c>
      <c r="L9" s="57">
        <v>11700</v>
      </c>
      <c r="M9" s="57">
        <f aca="true" t="shared" si="3" ref="M9:M72">L9/K9*100</f>
        <v>110.68330384931934</v>
      </c>
      <c r="N9" s="57">
        <f aca="true" t="shared" si="4" ref="N9:N72">L9/I9*100</f>
        <v>103.84584660992127</v>
      </c>
      <c r="O9" s="3">
        <v>2</v>
      </c>
      <c r="P9" s="94" t="s">
        <v>4</v>
      </c>
      <c r="Q9" s="59">
        <v>24665.9</v>
      </c>
      <c r="R9" s="59">
        <v>32087</v>
      </c>
      <c r="S9" s="59">
        <v>23908.1</v>
      </c>
      <c r="T9" s="57">
        <v>32087</v>
      </c>
      <c r="U9" s="57">
        <f aca="true" t="shared" si="5" ref="U9:U72">T9/S9*100</f>
        <v>134.20974481451893</v>
      </c>
      <c r="V9" s="57">
        <f aca="true" t="shared" si="6" ref="V9:V72">T9/Q9*100</f>
        <v>130.08647566073</v>
      </c>
      <c r="W9" s="59">
        <v>14452.2</v>
      </c>
      <c r="X9" s="59">
        <v>16720</v>
      </c>
      <c r="Y9" s="59">
        <v>13566.1</v>
      </c>
      <c r="Z9" s="59">
        <v>16720</v>
      </c>
      <c r="AA9" s="58">
        <f aca="true" t="shared" si="7" ref="AA9:AA72">Z9/Y9*100</f>
        <v>123.24839121044369</v>
      </c>
      <c r="AB9" s="58">
        <f aca="true" t="shared" si="8" ref="AB9:AB72">Z9/W9*100</f>
        <v>115.6917285949544</v>
      </c>
      <c r="AC9" s="59">
        <v>9075.4</v>
      </c>
      <c r="AD9" s="59">
        <v>9160</v>
      </c>
      <c r="AE9" s="59">
        <v>8896.5</v>
      </c>
      <c r="AF9" s="59">
        <v>9160</v>
      </c>
      <c r="AG9" s="58">
        <f t="shared" si="1"/>
        <v>102.9618389254201</v>
      </c>
      <c r="AH9" s="58">
        <f aca="true" t="shared" si="9" ref="AH9:AH72">AF9/AC9*100</f>
        <v>100.93219031668026</v>
      </c>
      <c r="AI9" s="57">
        <v>11563.3957894737</v>
      </c>
      <c r="AJ9" s="57">
        <v>11011.700150376</v>
      </c>
      <c r="AK9" s="57">
        <v>10460.0045112782</v>
      </c>
      <c r="AL9" s="74">
        <v>9908.30887218047</v>
      </c>
      <c r="AM9" s="77">
        <f aca="true" t="shared" si="10" ref="AM9:AM72">AL9/AK9*100</f>
        <v>94.72566538090035</v>
      </c>
      <c r="AN9" s="77">
        <f aca="true" t="shared" si="11" ref="AN9:AN72">AL9/AI9*100</f>
        <v>85.68684366231004</v>
      </c>
    </row>
    <row r="10" spans="1:40" ht="22.5" customHeight="1">
      <c r="A10" s="3">
        <v>3</v>
      </c>
      <c r="B10" s="94" t="s">
        <v>5</v>
      </c>
      <c r="C10" s="57">
        <v>27304.81</v>
      </c>
      <c r="D10" s="57">
        <v>31622.1</v>
      </c>
      <c r="E10" s="57">
        <v>24287.85</v>
      </c>
      <c r="F10" s="57">
        <v>24222.85</v>
      </c>
      <c r="G10" s="56">
        <f t="shared" si="2"/>
        <v>99.732376476304</v>
      </c>
      <c r="H10" s="56">
        <f t="shared" si="0"/>
        <v>88.71275793532347</v>
      </c>
      <c r="I10" s="57">
        <v>14072.06</v>
      </c>
      <c r="J10" s="57">
        <v>16628.3</v>
      </c>
      <c r="K10" s="57">
        <v>14305.55</v>
      </c>
      <c r="L10" s="57">
        <v>14473.56</v>
      </c>
      <c r="M10" s="57">
        <f t="shared" si="3"/>
        <v>101.1744392910444</v>
      </c>
      <c r="N10" s="57">
        <f t="shared" si="4"/>
        <v>102.85317146174759</v>
      </c>
      <c r="O10" s="3">
        <v>3</v>
      </c>
      <c r="P10" s="94" t="s">
        <v>5</v>
      </c>
      <c r="Q10" s="57">
        <v>30619.48</v>
      </c>
      <c r="R10" s="57">
        <v>31622.1</v>
      </c>
      <c r="S10" s="57">
        <v>26540.4</v>
      </c>
      <c r="T10" s="57">
        <v>33939.68</v>
      </c>
      <c r="U10" s="57">
        <f t="shared" si="5"/>
        <v>127.87930852586999</v>
      </c>
      <c r="V10" s="57">
        <f t="shared" si="6"/>
        <v>110.84342385958222</v>
      </c>
      <c r="W10" s="57">
        <v>17657.28</v>
      </c>
      <c r="X10" s="57">
        <v>16628.3</v>
      </c>
      <c r="Y10" s="57">
        <v>18068.08</v>
      </c>
      <c r="Z10" s="57">
        <v>20304.68</v>
      </c>
      <c r="AA10" s="58">
        <f t="shared" si="7"/>
        <v>112.37873642357128</v>
      </c>
      <c r="AB10" s="58">
        <f t="shared" si="8"/>
        <v>114.99324924337158</v>
      </c>
      <c r="AC10" s="57">
        <v>17657.28</v>
      </c>
      <c r="AD10" s="57">
        <v>16628.3</v>
      </c>
      <c r="AE10" s="57">
        <v>18068.08</v>
      </c>
      <c r="AF10" s="57">
        <v>20304.68</v>
      </c>
      <c r="AG10" s="58">
        <f t="shared" si="1"/>
        <v>112.37873642357128</v>
      </c>
      <c r="AH10" s="58">
        <f t="shared" si="9"/>
        <v>114.99324924337158</v>
      </c>
      <c r="AI10" s="57">
        <v>20545.81775</v>
      </c>
      <c r="AJ10" s="57">
        <v>20299.0236617647</v>
      </c>
      <c r="AK10" s="57">
        <v>20052.2295735294</v>
      </c>
      <c r="AL10" s="78">
        <v>19805.4354852941</v>
      </c>
      <c r="AM10" s="77">
        <f t="shared" si="10"/>
        <v>98.76924365278019</v>
      </c>
      <c r="AN10" s="77">
        <f t="shared" si="11"/>
        <v>96.39643321227311</v>
      </c>
    </row>
    <row r="11" spans="1:40" ht="22.5" customHeight="1">
      <c r="A11" s="3">
        <v>4</v>
      </c>
      <c r="B11" s="94" t="s">
        <v>6</v>
      </c>
      <c r="C11" s="57">
        <f>F15/C15*F11</f>
        <v>24231.404497168664</v>
      </c>
      <c r="D11" s="58">
        <f>C11*1.12</f>
        <v>27139.173036828906</v>
      </c>
      <c r="E11" s="58">
        <f>F11/1.22</f>
        <v>17401.639344262294</v>
      </c>
      <c r="F11" s="57">
        <v>21230</v>
      </c>
      <c r="G11" s="56">
        <f t="shared" si="2"/>
        <v>122</v>
      </c>
      <c r="H11" s="56">
        <f t="shared" si="0"/>
        <v>87.61357602065797</v>
      </c>
      <c r="I11" s="57">
        <v>19115.5</v>
      </c>
      <c r="J11" s="58">
        <v>24085.5</v>
      </c>
      <c r="K11" s="58">
        <f>L11/1.1</f>
        <v>15359.090909090908</v>
      </c>
      <c r="L11" s="57">
        <v>16895</v>
      </c>
      <c r="M11" s="57">
        <f t="shared" si="3"/>
        <v>110.00000000000001</v>
      </c>
      <c r="N11" s="57">
        <f t="shared" si="4"/>
        <v>88.38377233135414</v>
      </c>
      <c r="O11" s="3">
        <v>4</v>
      </c>
      <c r="P11" s="94" t="s">
        <v>6</v>
      </c>
      <c r="Q11" s="57">
        <v>21180.5</v>
      </c>
      <c r="R11" s="58">
        <v>23722.16</v>
      </c>
      <c r="S11" s="58">
        <v>18086.55737704918</v>
      </c>
      <c r="T11" s="57">
        <v>22065.6</v>
      </c>
      <c r="U11" s="57">
        <f t="shared" si="5"/>
        <v>122</v>
      </c>
      <c r="V11" s="57">
        <f t="shared" si="6"/>
        <v>104.17884374778687</v>
      </c>
      <c r="W11" s="57">
        <v>16394.118</v>
      </c>
      <c r="X11" s="58">
        <v>20656.588679999997</v>
      </c>
      <c r="Y11" s="57">
        <v>16862.500909090908</v>
      </c>
      <c r="Z11" s="57">
        <v>18548.751</v>
      </c>
      <c r="AA11" s="58">
        <f t="shared" si="7"/>
        <v>110.00000000000001</v>
      </c>
      <c r="AB11" s="58">
        <f t="shared" si="8"/>
        <v>113.14271984622779</v>
      </c>
      <c r="AC11" s="57">
        <v>16231.8</v>
      </c>
      <c r="AD11" s="58">
        <v>20452.068</v>
      </c>
      <c r="AE11" s="58">
        <v>16695.545454545452</v>
      </c>
      <c r="AF11" s="57">
        <v>18365.1</v>
      </c>
      <c r="AG11" s="58">
        <f t="shared" si="1"/>
        <v>110.00000000000001</v>
      </c>
      <c r="AH11" s="58">
        <f t="shared" si="9"/>
        <v>113.14271984622776</v>
      </c>
      <c r="AI11" s="57">
        <f>AL15/AI15*AL11</f>
        <v>22206.498041278912</v>
      </c>
      <c r="AJ11" s="58">
        <f>AI11*1.12</f>
        <v>24871.277806232385</v>
      </c>
      <c r="AK11" s="58">
        <f>AL11/1.22</f>
        <v>19944.67213114754</v>
      </c>
      <c r="AL11" s="78">
        <v>24332.5</v>
      </c>
      <c r="AM11" s="77">
        <f t="shared" si="10"/>
        <v>122</v>
      </c>
      <c r="AN11" s="77">
        <f t="shared" si="11"/>
        <v>109.57378310965167</v>
      </c>
    </row>
    <row r="12" spans="1:40" ht="22.5" customHeight="1">
      <c r="A12" s="3">
        <v>5</v>
      </c>
      <c r="B12" s="94" t="s">
        <v>7</v>
      </c>
      <c r="C12" s="59">
        <v>23174.5</v>
      </c>
      <c r="D12" s="56">
        <v>24534.7</v>
      </c>
      <c r="E12" s="59">
        <v>22269.5</v>
      </c>
      <c r="F12" s="59">
        <v>24214.6</v>
      </c>
      <c r="G12" s="56">
        <f t="shared" si="2"/>
        <v>108.73436763286108</v>
      </c>
      <c r="H12" s="56">
        <f t="shared" si="0"/>
        <v>104.48812272109429</v>
      </c>
      <c r="I12" s="59">
        <v>12732.1</v>
      </c>
      <c r="J12" s="56">
        <v>13483.3</v>
      </c>
      <c r="K12" s="59">
        <v>12352</v>
      </c>
      <c r="L12" s="59">
        <v>13480.9</v>
      </c>
      <c r="M12" s="57">
        <f t="shared" si="3"/>
        <v>109.13941062176164</v>
      </c>
      <c r="N12" s="57">
        <f t="shared" si="4"/>
        <v>105.88119791707572</v>
      </c>
      <c r="O12" s="3">
        <v>5</v>
      </c>
      <c r="P12" s="94" t="s">
        <v>7</v>
      </c>
      <c r="Q12" s="59">
        <v>23281.1</v>
      </c>
      <c r="R12" s="56">
        <v>24654.7</v>
      </c>
      <c r="S12" s="59">
        <v>22527.1</v>
      </c>
      <c r="T12" s="59">
        <v>23538.6</v>
      </c>
      <c r="U12" s="57">
        <f t="shared" si="5"/>
        <v>104.49014742243787</v>
      </c>
      <c r="V12" s="57">
        <f t="shared" si="6"/>
        <v>101.10604739466777</v>
      </c>
      <c r="W12" s="59">
        <v>15093.7</v>
      </c>
      <c r="X12" s="56">
        <v>15984.2</v>
      </c>
      <c r="Y12" s="59">
        <v>14757.7</v>
      </c>
      <c r="Z12" s="59">
        <v>15900.4</v>
      </c>
      <c r="AA12" s="58">
        <f t="shared" si="7"/>
        <v>107.74307649565988</v>
      </c>
      <c r="AB12" s="58">
        <f t="shared" si="8"/>
        <v>105.3446139780173</v>
      </c>
      <c r="AC12" s="59">
        <v>12074.9</v>
      </c>
      <c r="AD12" s="56">
        <v>12787.4</v>
      </c>
      <c r="AE12" s="59">
        <v>11806.1</v>
      </c>
      <c r="AF12" s="59">
        <v>12720.4</v>
      </c>
      <c r="AG12" s="58">
        <f t="shared" si="1"/>
        <v>107.74430167455806</v>
      </c>
      <c r="AH12" s="58">
        <f t="shared" si="9"/>
        <v>105.34579996521711</v>
      </c>
      <c r="AI12" s="59">
        <v>12542.5542105263</v>
      </c>
      <c r="AJ12" s="56">
        <v>12063.9027067669</v>
      </c>
      <c r="AK12" s="59">
        <v>11585.2512030075</v>
      </c>
      <c r="AL12" s="79">
        <v>11106.5996992481</v>
      </c>
      <c r="AM12" s="77">
        <f t="shared" si="10"/>
        <v>95.86844087044791</v>
      </c>
      <c r="AN12" s="77">
        <f t="shared" si="11"/>
        <v>88.5513390081816</v>
      </c>
    </row>
    <row r="13" spans="1:40" ht="22.5" customHeight="1">
      <c r="A13" s="3">
        <v>6</v>
      </c>
      <c r="B13" s="94" t="s">
        <v>8</v>
      </c>
      <c r="C13" s="57">
        <v>31761.51</v>
      </c>
      <c r="D13" s="57">
        <v>32283.9</v>
      </c>
      <c r="E13" s="57">
        <v>30107.71</v>
      </c>
      <c r="F13" s="57">
        <v>32669.61</v>
      </c>
      <c r="G13" s="56">
        <f t="shared" si="2"/>
        <v>108.50911610348312</v>
      </c>
      <c r="H13" s="56">
        <f t="shared" si="0"/>
        <v>102.85912099267323</v>
      </c>
      <c r="I13" s="57">
        <v>18405.19</v>
      </c>
      <c r="J13" s="57">
        <v>19193.4</v>
      </c>
      <c r="K13" s="57">
        <v>17122.37</v>
      </c>
      <c r="L13" s="57">
        <v>18595.23</v>
      </c>
      <c r="M13" s="57">
        <f t="shared" si="3"/>
        <v>108.60196339642233</v>
      </c>
      <c r="N13" s="57">
        <f t="shared" si="4"/>
        <v>101.03253484479107</v>
      </c>
      <c r="O13" s="3">
        <v>6</v>
      </c>
      <c r="P13" s="94" t="s">
        <v>8</v>
      </c>
      <c r="Q13" s="57">
        <v>32484.41</v>
      </c>
      <c r="R13" s="57">
        <v>32849.21</v>
      </c>
      <c r="S13" s="57">
        <v>30261.9</v>
      </c>
      <c r="T13" s="57">
        <v>34227.14</v>
      </c>
      <c r="U13" s="57">
        <f t="shared" si="5"/>
        <v>113.10307680614898</v>
      </c>
      <c r="V13" s="57">
        <f t="shared" si="6"/>
        <v>105.36481961654837</v>
      </c>
      <c r="W13" s="57">
        <v>21098.35</v>
      </c>
      <c r="X13" s="57">
        <v>22680.56</v>
      </c>
      <c r="Y13" s="57">
        <v>20267.07</v>
      </c>
      <c r="Z13" s="57">
        <v>21764.62</v>
      </c>
      <c r="AA13" s="58">
        <f t="shared" si="7"/>
        <v>107.38907992127129</v>
      </c>
      <c r="AB13" s="58">
        <f t="shared" si="8"/>
        <v>103.15792467183454</v>
      </c>
      <c r="AC13" s="57">
        <v>18654.4</v>
      </c>
      <c r="AD13" s="57">
        <v>21437.02</v>
      </c>
      <c r="AE13" s="57">
        <v>18249.7</v>
      </c>
      <c r="AF13" s="57">
        <v>21238.18</v>
      </c>
      <c r="AG13" s="58">
        <f t="shared" si="1"/>
        <v>116.3755020630476</v>
      </c>
      <c r="AH13" s="58">
        <f t="shared" si="9"/>
        <v>113.85078051290847</v>
      </c>
      <c r="AI13" s="57">
        <v>16971.34</v>
      </c>
      <c r="AJ13" s="57">
        <v>18092.8</v>
      </c>
      <c r="AK13" s="57">
        <v>16308.33</v>
      </c>
      <c r="AL13" s="78">
        <v>16926.53</v>
      </c>
      <c r="AM13" s="77">
        <f t="shared" si="10"/>
        <v>103.79070082589695</v>
      </c>
      <c r="AN13" s="77">
        <f t="shared" si="11"/>
        <v>99.7359666355161</v>
      </c>
    </row>
    <row r="14" spans="1:40" ht="22.5" customHeight="1">
      <c r="A14" s="3">
        <v>7</v>
      </c>
      <c r="B14" s="94" t="s">
        <v>9</v>
      </c>
      <c r="C14" s="56">
        <v>26438</v>
      </c>
      <c r="D14" s="56">
        <f>C14*1.2</f>
        <v>31725.6</v>
      </c>
      <c r="E14" s="56">
        <v>23284</v>
      </c>
      <c r="F14" s="56">
        <v>31662</v>
      </c>
      <c r="G14" s="56">
        <f t="shared" si="2"/>
        <v>135.9817900704346</v>
      </c>
      <c r="H14" s="56">
        <f t="shared" si="0"/>
        <v>119.75943717376502</v>
      </c>
      <c r="I14" s="56">
        <v>13040</v>
      </c>
      <c r="J14" s="56">
        <f>I14*1.2</f>
        <v>15648</v>
      </c>
      <c r="K14" s="56">
        <v>11682.3</v>
      </c>
      <c r="L14" s="56">
        <v>13804.7</v>
      </c>
      <c r="M14" s="57">
        <f t="shared" si="3"/>
        <v>118.16765534184195</v>
      </c>
      <c r="N14" s="57">
        <f t="shared" si="4"/>
        <v>105.86426380368098</v>
      </c>
      <c r="O14" s="3">
        <v>7</v>
      </c>
      <c r="P14" s="94" t="s">
        <v>9</v>
      </c>
      <c r="Q14" s="59">
        <v>22597</v>
      </c>
      <c r="R14" s="56">
        <f>Q14*1.2</f>
        <v>27116.399999999998</v>
      </c>
      <c r="S14" s="56">
        <v>21825</v>
      </c>
      <c r="T14" s="56">
        <v>27273</v>
      </c>
      <c r="U14" s="57">
        <f t="shared" si="5"/>
        <v>124.96219931271477</v>
      </c>
      <c r="V14" s="57">
        <f t="shared" si="6"/>
        <v>120.6930123467717</v>
      </c>
      <c r="W14" s="59">
        <v>15005</v>
      </c>
      <c r="X14" s="56">
        <f>W14*1.2</f>
        <v>18006</v>
      </c>
      <c r="Y14" s="56">
        <v>15154</v>
      </c>
      <c r="Z14" s="59">
        <v>17596</v>
      </c>
      <c r="AA14" s="58">
        <f t="shared" si="7"/>
        <v>116.11455721261711</v>
      </c>
      <c r="AB14" s="58">
        <f t="shared" si="8"/>
        <v>117.26757747417527</v>
      </c>
      <c r="AC14" s="59">
        <v>10938</v>
      </c>
      <c r="AD14" s="56">
        <f>AC14*1.2</f>
        <v>13125.6</v>
      </c>
      <c r="AE14" s="56">
        <v>13198</v>
      </c>
      <c r="AF14" s="59">
        <v>12010</v>
      </c>
      <c r="AG14" s="58">
        <f t="shared" si="1"/>
        <v>90.99863615699348</v>
      </c>
      <c r="AH14" s="58">
        <f t="shared" si="9"/>
        <v>109.80069482537942</v>
      </c>
      <c r="AI14" s="56">
        <v>26438</v>
      </c>
      <c r="AJ14" s="56">
        <f>AI14*1.2</f>
        <v>31725.6</v>
      </c>
      <c r="AK14" s="56">
        <v>12418</v>
      </c>
      <c r="AL14" s="74">
        <v>7296</v>
      </c>
      <c r="AM14" s="77">
        <f t="shared" si="10"/>
        <v>58.7534224512804</v>
      </c>
      <c r="AN14" s="77">
        <f t="shared" si="11"/>
        <v>27.59664119827521</v>
      </c>
    </row>
    <row r="15" spans="1:40" ht="22.5" customHeight="1">
      <c r="A15" s="3">
        <v>8</v>
      </c>
      <c r="B15" s="94" t="s">
        <v>10</v>
      </c>
      <c r="C15" s="59">
        <v>21168.43</v>
      </c>
      <c r="D15" s="59">
        <v>25776.57</v>
      </c>
      <c r="E15" s="59">
        <v>19243.63</v>
      </c>
      <c r="F15" s="59">
        <v>24161.13</v>
      </c>
      <c r="G15" s="56">
        <f t="shared" si="2"/>
        <v>125.55391056676936</v>
      </c>
      <c r="H15" s="56">
        <f t="shared" si="0"/>
        <v>114.1375623983451</v>
      </c>
      <c r="I15" s="59">
        <v>14519.1</v>
      </c>
      <c r="J15" s="59">
        <v>15607.47</v>
      </c>
      <c r="K15" s="59">
        <v>13188.8</v>
      </c>
      <c r="L15" s="59">
        <v>14970.9</v>
      </c>
      <c r="M15" s="57">
        <f t="shared" si="3"/>
        <v>113.51222249181123</v>
      </c>
      <c r="N15" s="57">
        <f t="shared" si="4"/>
        <v>103.11176312581358</v>
      </c>
      <c r="O15" s="3">
        <v>8</v>
      </c>
      <c r="P15" s="94" t="s">
        <v>10</v>
      </c>
      <c r="Q15" s="59">
        <v>22229.78</v>
      </c>
      <c r="R15" s="59">
        <v>26776.57</v>
      </c>
      <c r="S15" s="59">
        <v>21039.2</v>
      </c>
      <c r="T15" s="59">
        <v>25341.97</v>
      </c>
      <c r="U15" s="57">
        <f t="shared" si="5"/>
        <v>120.45120536902544</v>
      </c>
      <c r="V15" s="57">
        <f t="shared" si="6"/>
        <v>114.00009356817746</v>
      </c>
      <c r="W15" s="59">
        <v>14365.6</v>
      </c>
      <c r="X15" s="59">
        <v>17705</v>
      </c>
      <c r="Y15" s="59">
        <v>13154.98</v>
      </c>
      <c r="Z15" s="59">
        <v>14840</v>
      </c>
      <c r="AA15" s="58">
        <f t="shared" si="7"/>
        <v>112.80898944734238</v>
      </c>
      <c r="AB15" s="58">
        <f t="shared" si="8"/>
        <v>103.30233335189621</v>
      </c>
      <c r="AC15" s="59">
        <v>13493.3</v>
      </c>
      <c r="AD15" s="59">
        <v>15607.62</v>
      </c>
      <c r="AE15" s="59">
        <v>12466.78</v>
      </c>
      <c r="AF15" s="59">
        <v>14420</v>
      </c>
      <c r="AG15" s="58">
        <f t="shared" si="1"/>
        <v>115.66739767606391</v>
      </c>
      <c r="AH15" s="58">
        <f t="shared" si="9"/>
        <v>106.86785293441932</v>
      </c>
      <c r="AI15" s="59">
        <v>13787.5392631579</v>
      </c>
      <c r="AJ15" s="59">
        <v>13385.9866691729</v>
      </c>
      <c r="AK15" s="59">
        <v>12984.434075188</v>
      </c>
      <c r="AL15" s="79">
        <v>12582.881481203</v>
      </c>
      <c r="AM15" s="77">
        <f t="shared" si="10"/>
        <v>96.90743091566594</v>
      </c>
      <c r="AN15" s="77">
        <f t="shared" si="11"/>
        <v>91.26270642670877</v>
      </c>
    </row>
    <row r="16" spans="1:40" ht="22.5" customHeight="1">
      <c r="A16" s="3">
        <v>9</v>
      </c>
      <c r="B16" s="94" t="s">
        <v>11</v>
      </c>
      <c r="C16" s="57">
        <v>23515</v>
      </c>
      <c r="D16" s="57">
        <v>27820</v>
      </c>
      <c r="E16" s="57">
        <v>21048</v>
      </c>
      <c r="F16" s="56">
        <v>23750</v>
      </c>
      <c r="G16" s="56">
        <f t="shared" si="2"/>
        <v>112.83732421132649</v>
      </c>
      <c r="H16" s="56">
        <f t="shared" si="0"/>
        <v>100.99936210929195</v>
      </c>
      <c r="I16" s="57">
        <v>13250</v>
      </c>
      <c r="J16" s="57">
        <v>15000</v>
      </c>
      <c r="K16" s="57">
        <v>12260</v>
      </c>
      <c r="L16" s="57">
        <v>14946</v>
      </c>
      <c r="M16" s="57">
        <f t="shared" si="3"/>
        <v>121.90864600326263</v>
      </c>
      <c r="N16" s="57">
        <f t="shared" si="4"/>
        <v>112.79999999999998</v>
      </c>
      <c r="O16" s="3">
        <v>9</v>
      </c>
      <c r="P16" s="94" t="s">
        <v>11</v>
      </c>
      <c r="Q16" s="58">
        <v>26204</v>
      </c>
      <c r="R16" s="58">
        <v>30200</v>
      </c>
      <c r="S16" s="58">
        <v>24175</v>
      </c>
      <c r="T16" s="57">
        <v>25922</v>
      </c>
      <c r="U16" s="57">
        <f t="shared" si="5"/>
        <v>107.22647362978283</v>
      </c>
      <c r="V16" s="57">
        <f t="shared" si="6"/>
        <v>98.9238284231415</v>
      </c>
      <c r="W16" s="58">
        <v>14188</v>
      </c>
      <c r="X16" s="58">
        <v>16500</v>
      </c>
      <c r="Y16" s="58">
        <v>14065</v>
      </c>
      <c r="Z16" s="58">
        <v>17144</v>
      </c>
      <c r="AA16" s="58">
        <f t="shared" si="7"/>
        <v>121.89121933878423</v>
      </c>
      <c r="AB16" s="58">
        <f t="shared" si="8"/>
        <v>120.83450803495911</v>
      </c>
      <c r="AC16" s="58">
        <v>11923</v>
      </c>
      <c r="AD16" s="58">
        <v>13930</v>
      </c>
      <c r="AE16" s="58">
        <v>11725</v>
      </c>
      <c r="AF16" s="58">
        <v>14145</v>
      </c>
      <c r="AG16" s="58">
        <f aca="true" t="shared" si="12" ref="AG16:AG79">AF16/AE16*100</f>
        <v>120.63965884861408</v>
      </c>
      <c r="AH16" s="58">
        <f t="shared" si="9"/>
        <v>118.63624926612431</v>
      </c>
      <c r="AI16" s="57">
        <v>12057</v>
      </c>
      <c r="AJ16" s="57">
        <v>14100</v>
      </c>
      <c r="AK16" s="57">
        <v>10719</v>
      </c>
      <c r="AL16" s="76">
        <v>13077</v>
      </c>
      <c r="AM16" s="77">
        <f t="shared" si="10"/>
        <v>121.9983207388749</v>
      </c>
      <c r="AN16" s="77">
        <f t="shared" si="11"/>
        <v>108.45981587459568</v>
      </c>
    </row>
    <row r="17" spans="1:40" ht="22.5" customHeight="1">
      <c r="A17" s="3">
        <v>10</v>
      </c>
      <c r="B17" s="94" t="s">
        <v>12</v>
      </c>
      <c r="C17" s="57">
        <v>38120</v>
      </c>
      <c r="D17" s="57">
        <v>40780</v>
      </c>
      <c r="E17" s="57">
        <v>34565</v>
      </c>
      <c r="F17" s="57">
        <v>40326</v>
      </c>
      <c r="G17" s="56">
        <f t="shared" si="2"/>
        <v>116.66714884999277</v>
      </c>
      <c r="H17" s="56">
        <f t="shared" si="0"/>
        <v>105.78698845750263</v>
      </c>
      <c r="I17" s="57">
        <v>25355</v>
      </c>
      <c r="J17" s="57">
        <v>27130</v>
      </c>
      <c r="K17" s="57">
        <v>22579</v>
      </c>
      <c r="L17" s="57">
        <v>26127</v>
      </c>
      <c r="M17" s="57">
        <f t="shared" si="3"/>
        <v>115.71371628504363</v>
      </c>
      <c r="N17" s="57">
        <f t="shared" si="4"/>
        <v>103.04476434628278</v>
      </c>
      <c r="O17" s="3">
        <v>10</v>
      </c>
      <c r="P17" s="94" t="s">
        <v>12</v>
      </c>
      <c r="Q17" s="58">
        <v>51298</v>
      </c>
      <c r="R17" s="58">
        <v>54900</v>
      </c>
      <c r="S17" s="58">
        <v>51902</v>
      </c>
      <c r="T17" s="69">
        <v>49244</v>
      </c>
      <c r="U17" s="57">
        <f t="shared" si="5"/>
        <v>94.87881006512274</v>
      </c>
      <c r="V17" s="57">
        <f t="shared" si="6"/>
        <v>95.99594526102382</v>
      </c>
      <c r="W17" s="58">
        <v>35522</v>
      </c>
      <c r="X17" s="58">
        <v>38010</v>
      </c>
      <c r="Y17" s="58">
        <v>35621</v>
      </c>
      <c r="Z17" s="58">
        <v>35662</v>
      </c>
      <c r="AA17" s="58">
        <f t="shared" si="7"/>
        <v>100.11510064287921</v>
      </c>
      <c r="AB17" s="58">
        <f t="shared" si="8"/>
        <v>100.39412195259277</v>
      </c>
      <c r="AC17" s="58">
        <v>32135</v>
      </c>
      <c r="AD17" s="58">
        <v>34390</v>
      </c>
      <c r="AE17" s="58">
        <v>32227.8</v>
      </c>
      <c r="AF17" s="58">
        <v>32266</v>
      </c>
      <c r="AG17" s="58">
        <f t="shared" si="12"/>
        <v>100.11853120597745</v>
      </c>
      <c r="AH17" s="58">
        <f t="shared" si="9"/>
        <v>100.40765520460558</v>
      </c>
      <c r="AI17" s="57">
        <v>36670.4105263158</v>
      </c>
      <c r="AJ17" s="57">
        <v>36647.7839097744</v>
      </c>
      <c r="AK17" s="57">
        <v>36625.1572932331</v>
      </c>
      <c r="AL17" s="78">
        <v>36602.5306766917</v>
      </c>
      <c r="AM17" s="77">
        <f t="shared" si="10"/>
        <v>99.93822110752933</v>
      </c>
      <c r="AN17" s="77">
        <f t="shared" si="11"/>
        <v>99.81489203788601</v>
      </c>
    </row>
    <row r="18" spans="1:40" ht="22.5" customHeight="1">
      <c r="A18" s="3">
        <v>11</v>
      </c>
      <c r="B18" s="94" t="s">
        <v>13</v>
      </c>
      <c r="C18" s="57">
        <v>23968.5</v>
      </c>
      <c r="D18" s="57">
        <v>23987</v>
      </c>
      <c r="E18" s="57">
        <v>21957.24</v>
      </c>
      <c r="F18" s="57">
        <v>23987</v>
      </c>
      <c r="G18" s="56">
        <f t="shared" si="2"/>
        <v>109.2441490824894</v>
      </c>
      <c r="H18" s="56">
        <f t="shared" si="0"/>
        <v>100.07718463817092</v>
      </c>
      <c r="I18" s="57">
        <v>13802.22</v>
      </c>
      <c r="J18" s="57">
        <v>13815</v>
      </c>
      <c r="K18" s="57">
        <v>12363.37</v>
      </c>
      <c r="L18" s="57">
        <v>13815</v>
      </c>
      <c r="M18" s="57">
        <f t="shared" si="3"/>
        <v>111.74137795762805</v>
      </c>
      <c r="N18" s="57">
        <f t="shared" si="4"/>
        <v>100.0925938001278</v>
      </c>
      <c r="O18" s="3">
        <v>11</v>
      </c>
      <c r="P18" s="94" t="s">
        <v>13</v>
      </c>
      <c r="Q18" s="59">
        <v>23714.6</v>
      </c>
      <c r="R18" s="59">
        <v>23745</v>
      </c>
      <c r="S18" s="59">
        <v>23678</v>
      </c>
      <c r="T18" s="57">
        <v>23745</v>
      </c>
      <c r="U18" s="57">
        <f t="shared" si="5"/>
        <v>100.28296308809865</v>
      </c>
      <c r="V18" s="57">
        <f t="shared" si="6"/>
        <v>100.12819107216653</v>
      </c>
      <c r="W18" s="59">
        <v>17009</v>
      </c>
      <c r="X18" s="59">
        <v>17027</v>
      </c>
      <c r="Y18" s="59">
        <v>16796</v>
      </c>
      <c r="Z18" s="59">
        <v>17027</v>
      </c>
      <c r="AA18" s="58">
        <f t="shared" si="7"/>
        <v>101.37532745891879</v>
      </c>
      <c r="AB18" s="58">
        <f t="shared" si="8"/>
        <v>100.10582632723852</v>
      </c>
      <c r="AC18" s="59">
        <v>15411</v>
      </c>
      <c r="AD18" s="59">
        <v>15421</v>
      </c>
      <c r="AE18" s="59">
        <v>14355</v>
      </c>
      <c r="AF18" s="59">
        <v>15421</v>
      </c>
      <c r="AG18" s="58">
        <f t="shared" si="12"/>
        <v>107.4259839777081</v>
      </c>
      <c r="AH18" s="58">
        <f t="shared" si="9"/>
        <v>100.0648887158523</v>
      </c>
      <c r="AI18" s="57">
        <v>12529.11</v>
      </c>
      <c r="AJ18" s="57">
        <v>12551</v>
      </c>
      <c r="AK18" s="57">
        <v>11979.85</v>
      </c>
      <c r="AL18" s="79">
        <v>12551</v>
      </c>
      <c r="AM18" s="77">
        <f t="shared" si="10"/>
        <v>104.7675889097109</v>
      </c>
      <c r="AN18" s="77">
        <f t="shared" si="11"/>
        <v>100.17471312806737</v>
      </c>
    </row>
    <row r="19" spans="1:40" ht="22.5" customHeight="1">
      <c r="A19" s="3">
        <v>12</v>
      </c>
      <c r="B19" s="94" t="s">
        <v>14</v>
      </c>
      <c r="C19" s="57">
        <v>22050.08</v>
      </c>
      <c r="D19" s="57">
        <v>28992</v>
      </c>
      <c r="E19" s="57">
        <v>21081.05</v>
      </c>
      <c r="F19" s="57">
        <v>25295.75</v>
      </c>
      <c r="G19" s="56">
        <f t="shared" si="2"/>
        <v>119.9928371689266</v>
      </c>
      <c r="H19" s="56">
        <f aca="true" t="shared" si="13" ref="H19:H82">F19/C19*100</f>
        <v>114.71953843251362</v>
      </c>
      <c r="I19" s="57">
        <v>12758.96</v>
      </c>
      <c r="J19" s="57">
        <v>16776</v>
      </c>
      <c r="K19" s="57">
        <v>11572.31</v>
      </c>
      <c r="L19" s="57">
        <v>13355.26</v>
      </c>
      <c r="M19" s="57">
        <f t="shared" si="3"/>
        <v>115.40703627884147</v>
      </c>
      <c r="N19" s="57">
        <f t="shared" si="4"/>
        <v>104.67357841077958</v>
      </c>
      <c r="O19" s="3">
        <v>12</v>
      </c>
      <c r="P19" s="94" t="s">
        <v>14</v>
      </c>
      <c r="Q19" s="57">
        <v>20616.94</v>
      </c>
      <c r="R19" s="57">
        <v>27108</v>
      </c>
      <c r="S19" s="57">
        <v>19999.75</v>
      </c>
      <c r="T19" s="57">
        <v>23056.55</v>
      </c>
      <c r="U19" s="57">
        <f t="shared" si="5"/>
        <v>115.28419105238814</v>
      </c>
      <c r="V19" s="57">
        <f t="shared" si="6"/>
        <v>111.83303632837851</v>
      </c>
      <c r="W19" s="57">
        <v>15443.18</v>
      </c>
      <c r="X19" s="57">
        <v>20305</v>
      </c>
      <c r="Y19" s="57">
        <v>15583.57</v>
      </c>
      <c r="Z19" s="57">
        <v>18311.13</v>
      </c>
      <c r="AA19" s="58">
        <f t="shared" si="7"/>
        <v>117.50279300571052</v>
      </c>
      <c r="AB19" s="58">
        <f t="shared" si="8"/>
        <v>118.57098084720894</v>
      </c>
      <c r="AC19" s="58">
        <v>13246.04</v>
      </c>
      <c r="AD19" s="58">
        <v>17416</v>
      </c>
      <c r="AE19" s="58">
        <v>12818.28</v>
      </c>
      <c r="AF19" s="58">
        <v>15411.69</v>
      </c>
      <c r="AG19" s="58">
        <f t="shared" si="12"/>
        <v>120.23212162630243</v>
      </c>
      <c r="AH19" s="58">
        <f t="shared" si="9"/>
        <v>116.34941461750077</v>
      </c>
      <c r="AI19" s="57">
        <v>12550.18</v>
      </c>
      <c r="AJ19" s="57">
        <v>16501</v>
      </c>
      <c r="AK19" s="57">
        <v>11565.6</v>
      </c>
      <c r="AL19" s="78">
        <v>12600.2</v>
      </c>
      <c r="AM19" s="77">
        <f t="shared" si="10"/>
        <v>108.94549353254479</v>
      </c>
      <c r="AN19" s="77">
        <f t="shared" si="11"/>
        <v>100.39856002065308</v>
      </c>
    </row>
    <row r="20" spans="1:40" ht="22.5" customHeight="1">
      <c r="A20" s="3">
        <v>13</v>
      </c>
      <c r="B20" s="94" t="s">
        <v>15</v>
      </c>
      <c r="C20" s="57">
        <v>23572.01</v>
      </c>
      <c r="D20" s="57">
        <v>26935.36</v>
      </c>
      <c r="E20" s="57">
        <v>22322.19</v>
      </c>
      <c r="F20" s="56">
        <v>25757</v>
      </c>
      <c r="G20" s="56">
        <f t="shared" si="2"/>
        <v>115.38742390419578</v>
      </c>
      <c r="H20" s="56">
        <f t="shared" si="13"/>
        <v>109.2694258996157</v>
      </c>
      <c r="I20" s="57">
        <v>13101.24</v>
      </c>
      <c r="J20" s="57">
        <v>14630.89</v>
      </c>
      <c r="K20" s="57">
        <v>12498.66</v>
      </c>
      <c r="L20" s="57">
        <v>13454.7</v>
      </c>
      <c r="M20" s="57">
        <f t="shared" si="3"/>
        <v>107.64913998780669</v>
      </c>
      <c r="N20" s="57">
        <f t="shared" si="4"/>
        <v>102.69791256400158</v>
      </c>
      <c r="O20" s="3">
        <v>13</v>
      </c>
      <c r="P20" s="94" t="s">
        <v>15</v>
      </c>
      <c r="Q20" s="59">
        <v>24808.24</v>
      </c>
      <c r="R20" s="59">
        <v>25597.92</v>
      </c>
      <c r="S20" s="59">
        <v>24555.31</v>
      </c>
      <c r="T20" s="57">
        <v>25138.95</v>
      </c>
      <c r="U20" s="57">
        <f t="shared" si="5"/>
        <v>102.37683824802049</v>
      </c>
      <c r="V20" s="57">
        <f t="shared" si="6"/>
        <v>101.33306514287187</v>
      </c>
      <c r="W20" s="59">
        <v>18373.47</v>
      </c>
      <c r="X20" s="59">
        <v>20652.9</v>
      </c>
      <c r="Y20" s="59">
        <v>18504.75</v>
      </c>
      <c r="Z20" s="59">
        <v>19672.65</v>
      </c>
      <c r="AA20" s="58">
        <f t="shared" si="7"/>
        <v>106.31135249057675</v>
      </c>
      <c r="AB20" s="58">
        <f t="shared" si="8"/>
        <v>107.07095611226404</v>
      </c>
      <c r="AC20" s="58">
        <v>15298.14</v>
      </c>
      <c r="AD20" s="58">
        <v>17832.85</v>
      </c>
      <c r="AE20" s="58">
        <v>15491.27</v>
      </c>
      <c r="AF20" s="58">
        <v>16947.37</v>
      </c>
      <c r="AG20" s="58">
        <f t="shared" si="12"/>
        <v>109.39948758236089</v>
      </c>
      <c r="AH20" s="58">
        <f t="shared" si="9"/>
        <v>110.78059162747888</v>
      </c>
      <c r="AI20" s="57">
        <v>17112.954</v>
      </c>
      <c r="AJ20" s="57">
        <v>16861.1121428572</v>
      </c>
      <c r="AK20" s="57">
        <v>16609.2702857143</v>
      </c>
      <c r="AL20" s="74">
        <v>16357.4284285714</v>
      </c>
      <c r="AM20" s="77">
        <f t="shared" si="10"/>
        <v>98.48372714266978</v>
      </c>
      <c r="AN20" s="77">
        <f t="shared" si="11"/>
        <v>95.58506631041841</v>
      </c>
    </row>
    <row r="21" spans="1:40" ht="22.5" customHeight="1">
      <c r="A21" s="3">
        <v>14</v>
      </c>
      <c r="B21" s="94" t="s">
        <v>16</v>
      </c>
      <c r="C21" s="57">
        <v>26911</v>
      </c>
      <c r="D21" s="57">
        <v>28512</v>
      </c>
      <c r="E21" s="57">
        <v>25209</v>
      </c>
      <c r="F21" s="56">
        <v>28512</v>
      </c>
      <c r="G21" s="56">
        <f t="shared" si="2"/>
        <v>113.10246340592644</v>
      </c>
      <c r="H21" s="56">
        <f t="shared" si="13"/>
        <v>105.94924008769648</v>
      </c>
      <c r="I21" s="57">
        <v>13617</v>
      </c>
      <c r="J21" s="57">
        <v>14786</v>
      </c>
      <c r="K21" s="57">
        <v>13195</v>
      </c>
      <c r="L21" s="57">
        <v>14786</v>
      </c>
      <c r="M21" s="57">
        <f t="shared" si="3"/>
        <v>112.05759757483895</v>
      </c>
      <c r="N21" s="57">
        <f t="shared" si="4"/>
        <v>108.58485716383932</v>
      </c>
      <c r="O21" s="3">
        <v>14</v>
      </c>
      <c r="P21" s="94" t="s">
        <v>16</v>
      </c>
      <c r="Q21" s="58">
        <v>25072</v>
      </c>
      <c r="R21" s="58">
        <v>25364</v>
      </c>
      <c r="S21" s="58">
        <v>23801</v>
      </c>
      <c r="T21" s="57">
        <v>25364</v>
      </c>
      <c r="U21" s="57">
        <f t="shared" si="5"/>
        <v>106.5669509684467</v>
      </c>
      <c r="V21" s="57">
        <f t="shared" si="6"/>
        <v>101.16464582003827</v>
      </c>
      <c r="W21" s="58">
        <v>15512</v>
      </c>
      <c r="X21" s="58">
        <v>16072</v>
      </c>
      <c r="Y21" s="58">
        <v>14805</v>
      </c>
      <c r="Z21" s="58">
        <v>16072</v>
      </c>
      <c r="AA21" s="58">
        <f t="shared" si="7"/>
        <v>108.5579196217494</v>
      </c>
      <c r="AB21" s="58">
        <f t="shared" si="8"/>
        <v>103.6101083032491</v>
      </c>
      <c r="AC21" s="58">
        <v>13218</v>
      </c>
      <c r="AD21" s="58">
        <v>13416</v>
      </c>
      <c r="AE21" s="58">
        <v>12915</v>
      </c>
      <c r="AF21" s="58">
        <v>13416</v>
      </c>
      <c r="AG21" s="58">
        <f t="shared" si="12"/>
        <v>103.87921022067363</v>
      </c>
      <c r="AH21" s="58">
        <f t="shared" si="9"/>
        <v>101.4979573309124</v>
      </c>
      <c r="AI21" s="57">
        <v>12340.8052631579</v>
      </c>
      <c r="AJ21" s="57">
        <v>11703.9533834587</v>
      </c>
      <c r="AK21" s="57">
        <v>11067.1015037594</v>
      </c>
      <c r="AL21" s="74">
        <v>10430.2496240602</v>
      </c>
      <c r="AM21" s="77">
        <f t="shared" si="10"/>
        <v>94.24554044721766</v>
      </c>
      <c r="AN21" s="77">
        <f t="shared" si="11"/>
        <v>84.51838759014008</v>
      </c>
    </row>
    <row r="22" spans="1:40" ht="22.5" customHeight="1">
      <c r="A22" s="3">
        <v>15</v>
      </c>
      <c r="B22" s="94" t="s">
        <v>17</v>
      </c>
      <c r="C22" s="60">
        <v>22522</v>
      </c>
      <c r="D22" s="60">
        <v>30480</v>
      </c>
      <c r="E22" s="60">
        <f>F22/1.063</f>
        <v>21307.619943555976</v>
      </c>
      <c r="F22" s="60">
        <v>22650</v>
      </c>
      <c r="G22" s="56">
        <f t="shared" si="2"/>
        <v>106.3</v>
      </c>
      <c r="H22" s="56">
        <f t="shared" si="13"/>
        <v>100.56833318532989</v>
      </c>
      <c r="I22" s="60">
        <v>13600</v>
      </c>
      <c r="J22" s="60">
        <v>17766</v>
      </c>
      <c r="K22" s="60">
        <f>L22/1.049</f>
        <v>12840.800762631077</v>
      </c>
      <c r="L22" s="60">
        <v>13470</v>
      </c>
      <c r="M22" s="57">
        <f t="shared" si="3"/>
        <v>104.89999999999999</v>
      </c>
      <c r="N22" s="57">
        <f t="shared" si="4"/>
        <v>99.04411764705883</v>
      </c>
      <c r="O22" s="3">
        <v>15</v>
      </c>
      <c r="P22" s="94" t="s">
        <v>17</v>
      </c>
      <c r="Q22" s="60">
        <v>27806</v>
      </c>
      <c r="R22" s="60">
        <v>33528</v>
      </c>
      <c r="S22" s="60">
        <f>T22/1.063</f>
        <v>26801.50517403575</v>
      </c>
      <c r="T22" s="60">
        <v>28490</v>
      </c>
      <c r="U22" s="57">
        <f t="shared" si="5"/>
        <v>106.3</v>
      </c>
      <c r="V22" s="57">
        <f t="shared" si="6"/>
        <v>102.4599007408473</v>
      </c>
      <c r="W22" s="60">
        <v>17447</v>
      </c>
      <c r="X22" s="60">
        <v>19543</v>
      </c>
      <c r="Y22" s="60">
        <f>Z22/1.049</f>
        <v>16939.94280266921</v>
      </c>
      <c r="Z22" s="60">
        <v>17770</v>
      </c>
      <c r="AA22" s="58">
        <f t="shared" si="7"/>
        <v>104.89999999999999</v>
      </c>
      <c r="AB22" s="58">
        <f t="shared" si="8"/>
        <v>101.85132114403623</v>
      </c>
      <c r="AC22" s="60">
        <v>15776</v>
      </c>
      <c r="AD22" s="60">
        <v>17766</v>
      </c>
      <c r="AE22" s="60">
        <f>AF22/1.049</f>
        <v>14890.371782650143</v>
      </c>
      <c r="AF22" s="60">
        <v>15620</v>
      </c>
      <c r="AG22" s="58">
        <f t="shared" si="12"/>
        <v>104.89999999999999</v>
      </c>
      <c r="AH22" s="58">
        <f t="shared" si="9"/>
        <v>99.01115618661258</v>
      </c>
      <c r="AI22" s="60">
        <v>12410</v>
      </c>
      <c r="AJ22" s="60">
        <v>15990</v>
      </c>
      <c r="AK22" s="60">
        <f>AL22/1.049</f>
        <v>11792.183031458533</v>
      </c>
      <c r="AL22" s="80">
        <v>12370</v>
      </c>
      <c r="AM22" s="77">
        <f t="shared" si="10"/>
        <v>104.89999999999999</v>
      </c>
      <c r="AN22" s="77">
        <f t="shared" si="11"/>
        <v>99.67767929089445</v>
      </c>
    </row>
    <row r="23" spans="1:40" ht="22.5" customHeight="1">
      <c r="A23" s="3">
        <v>16</v>
      </c>
      <c r="B23" s="94" t="s">
        <v>18</v>
      </c>
      <c r="C23" s="59">
        <v>27650</v>
      </c>
      <c r="D23" s="59">
        <v>29470</v>
      </c>
      <c r="E23" s="59">
        <v>26970</v>
      </c>
      <c r="F23" s="59">
        <v>26360</v>
      </c>
      <c r="G23" s="56">
        <f t="shared" si="2"/>
        <v>97.73822766036336</v>
      </c>
      <c r="H23" s="56">
        <f t="shared" si="13"/>
        <v>95.33453887884268</v>
      </c>
      <c r="I23" s="59">
        <v>16140</v>
      </c>
      <c r="J23" s="59">
        <v>16700</v>
      </c>
      <c r="K23" s="59">
        <v>16040</v>
      </c>
      <c r="L23" s="59">
        <v>15490</v>
      </c>
      <c r="M23" s="57">
        <f t="shared" si="3"/>
        <v>96.571072319202</v>
      </c>
      <c r="N23" s="57">
        <f t="shared" si="4"/>
        <v>95.9727385377943</v>
      </c>
      <c r="O23" s="3">
        <v>16</v>
      </c>
      <c r="P23" s="94" t="s">
        <v>18</v>
      </c>
      <c r="Q23" s="59">
        <v>34080</v>
      </c>
      <c r="R23" s="59">
        <v>34100</v>
      </c>
      <c r="S23" s="59">
        <v>33560</v>
      </c>
      <c r="T23" s="59">
        <v>35740</v>
      </c>
      <c r="U23" s="57">
        <f t="shared" si="5"/>
        <v>106.4958283671037</v>
      </c>
      <c r="V23" s="57">
        <f t="shared" si="6"/>
        <v>104.87089201877934</v>
      </c>
      <c r="W23" s="59">
        <v>17200</v>
      </c>
      <c r="X23" s="59">
        <v>17200</v>
      </c>
      <c r="Y23" s="59">
        <v>17700</v>
      </c>
      <c r="Z23" s="59">
        <v>19000</v>
      </c>
      <c r="AA23" s="58">
        <f t="shared" si="7"/>
        <v>107.34463276836159</v>
      </c>
      <c r="AB23" s="58">
        <f t="shared" si="8"/>
        <v>110.46511627906976</v>
      </c>
      <c r="AC23" s="59">
        <v>16400</v>
      </c>
      <c r="AD23" s="59">
        <v>16540</v>
      </c>
      <c r="AE23" s="59">
        <v>16700</v>
      </c>
      <c r="AF23" s="59">
        <v>17800</v>
      </c>
      <c r="AG23" s="58">
        <f t="shared" si="12"/>
        <v>106.58682634730539</v>
      </c>
      <c r="AH23" s="58">
        <f t="shared" si="9"/>
        <v>108.53658536585367</v>
      </c>
      <c r="AI23" s="59">
        <v>13250</v>
      </c>
      <c r="AJ23" s="59">
        <v>16540</v>
      </c>
      <c r="AK23" s="59">
        <v>12630</v>
      </c>
      <c r="AL23" s="79">
        <v>12550</v>
      </c>
      <c r="AM23" s="77">
        <f t="shared" si="10"/>
        <v>99.36658749010293</v>
      </c>
      <c r="AN23" s="77">
        <f t="shared" si="11"/>
        <v>94.71698113207547</v>
      </c>
    </row>
    <row r="24" spans="1:40" ht="22.5" customHeight="1">
      <c r="A24" s="3">
        <v>17</v>
      </c>
      <c r="B24" s="94" t="s">
        <v>19</v>
      </c>
      <c r="C24" s="57">
        <v>21709</v>
      </c>
      <c r="D24" s="57">
        <v>24222</v>
      </c>
      <c r="E24" s="57">
        <v>20998</v>
      </c>
      <c r="F24" s="56">
        <v>24558</v>
      </c>
      <c r="G24" s="56">
        <f t="shared" si="2"/>
        <v>116.95399561863033</v>
      </c>
      <c r="H24" s="56">
        <f t="shared" si="13"/>
        <v>113.12358929476254</v>
      </c>
      <c r="I24" s="57">
        <v>13240</v>
      </c>
      <c r="J24" s="57">
        <v>14246</v>
      </c>
      <c r="K24" s="57">
        <v>12844</v>
      </c>
      <c r="L24" s="57">
        <v>14830</v>
      </c>
      <c r="M24" s="57">
        <f t="shared" si="3"/>
        <v>115.46247274992214</v>
      </c>
      <c r="N24" s="57">
        <f t="shared" si="4"/>
        <v>112.00906344410878</v>
      </c>
      <c r="O24" s="3">
        <v>17</v>
      </c>
      <c r="P24" s="94" t="s">
        <v>19</v>
      </c>
      <c r="Q24" s="57">
        <v>28706</v>
      </c>
      <c r="R24" s="57">
        <v>37309</v>
      </c>
      <c r="S24" s="57">
        <v>23951</v>
      </c>
      <c r="T24" s="57">
        <v>37194</v>
      </c>
      <c r="U24" s="57">
        <f t="shared" si="5"/>
        <v>155.2920546114985</v>
      </c>
      <c r="V24" s="57">
        <f t="shared" si="6"/>
        <v>129.56873127569148</v>
      </c>
      <c r="W24" s="57">
        <v>18660</v>
      </c>
      <c r="X24" s="57">
        <v>22593</v>
      </c>
      <c r="Y24" s="57">
        <v>17638</v>
      </c>
      <c r="Z24" s="57">
        <v>22097</v>
      </c>
      <c r="AA24" s="58">
        <f t="shared" si="7"/>
        <v>125.28064406395283</v>
      </c>
      <c r="AB24" s="58">
        <f t="shared" si="8"/>
        <v>118.41907824222938</v>
      </c>
      <c r="AC24" s="57">
        <v>15316</v>
      </c>
      <c r="AD24" s="57">
        <v>16656</v>
      </c>
      <c r="AE24" s="57">
        <v>14933</v>
      </c>
      <c r="AF24" s="57">
        <v>16952</v>
      </c>
      <c r="AG24" s="58">
        <f t="shared" si="12"/>
        <v>113.52039108015803</v>
      </c>
      <c r="AH24" s="58">
        <f t="shared" si="9"/>
        <v>110.68164011491251</v>
      </c>
      <c r="AI24" s="57">
        <v>19305.3526315789</v>
      </c>
      <c r="AJ24" s="57">
        <v>19150.3766917293</v>
      </c>
      <c r="AK24" s="57">
        <v>18995.4007518797</v>
      </c>
      <c r="AL24" s="74">
        <v>18840.4248120301</v>
      </c>
      <c r="AM24" s="77">
        <f t="shared" si="10"/>
        <v>99.1841396668914</v>
      </c>
      <c r="AN24" s="77">
        <f t="shared" si="11"/>
        <v>97.59171547693832</v>
      </c>
    </row>
    <row r="25" spans="1:40" ht="22.5" customHeight="1">
      <c r="A25" s="3">
        <v>18</v>
      </c>
      <c r="B25" s="94" t="s">
        <v>20</v>
      </c>
      <c r="C25" s="59">
        <v>57162</v>
      </c>
      <c r="D25" s="59">
        <v>72399</v>
      </c>
      <c r="E25" s="59">
        <v>47247</v>
      </c>
      <c r="F25" s="59">
        <v>55393</v>
      </c>
      <c r="G25" s="56">
        <f t="shared" si="2"/>
        <v>117.24130632632759</v>
      </c>
      <c r="H25" s="56">
        <f t="shared" si="13"/>
        <v>96.90528672894581</v>
      </c>
      <c r="I25" s="59">
        <v>39152</v>
      </c>
      <c r="J25" s="59">
        <v>49700</v>
      </c>
      <c r="K25" s="59">
        <v>32072</v>
      </c>
      <c r="L25" s="59">
        <v>36071</v>
      </c>
      <c r="M25" s="57">
        <f t="shared" si="3"/>
        <v>112.46882015465202</v>
      </c>
      <c r="N25" s="57">
        <f t="shared" si="4"/>
        <v>92.13067020841848</v>
      </c>
      <c r="O25" s="3">
        <v>18</v>
      </c>
      <c r="P25" s="94" t="s">
        <v>20</v>
      </c>
      <c r="Q25" s="59">
        <v>97882</v>
      </c>
      <c r="R25" s="59">
        <v>97882</v>
      </c>
      <c r="S25" s="59">
        <v>91333</v>
      </c>
      <c r="T25" s="59">
        <v>91170</v>
      </c>
      <c r="U25" s="57">
        <f t="shared" si="5"/>
        <v>99.82153219537298</v>
      </c>
      <c r="V25" s="57">
        <f t="shared" si="6"/>
        <v>93.14276373592693</v>
      </c>
      <c r="W25" s="59">
        <v>70914</v>
      </c>
      <c r="X25" s="59">
        <v>70914</v>
      </c>
      <c r="Y25" s="59">
        <v>65444</v>
      </c>
      <c r="Z25" s="59">
        <v>66435</v>
      </c>
      <c r="AA25" s="58">
        <f t="shared" si="7"/>
        <v>101.51427174378094</v>
      </c>
      <c r="AB25" s="58">
        <f t="shared" si="8"/>
        <v>93.68389880700568</v>
      </c>
      <c r="AC25" s="59">
        <v>71428</v>
      </c>
      <c r="AD25" s="59">
        <v>71428</v>
      </c>
      <c r="AE25" s="59">
        <v>64318</v>
      </c>
      <c r="AF25" s="59">
        <v>66608</v>
      </c>
      <c r="AG25" s="58">
        <f t="shared" si="12"/>
        <v>103.56043409309991</v>
      </c>
      <c r="AH25" s="58">
        <f t="shared" si="9"/>
        <v>93.25194601556812</v>
      </c>
      <c r="AI25" s="59">
        <v>77388.3894736842</v>
      </c>
      <c r="AJ25" s="59">
        <v>78497.0360902255</v>
      </c>
      <c r="AK25" s="59">
        <v>79605.682706767</v>
      </c>
      <c r="AL25" s="79">
        <v>80714.3293233083</v>
      </c>
      <c r="AM25" s="77">
        <f t="shared" si="10"/>
        <v>101.39267270733055</v>
      </c>
      <c r="AN25" s="77">
        <f t="shared" si="11"/>
        <v>104.2977245969889</v>
      </c>
    </row>
    <row r="26" spans="1:40" ht="22.5" customHeight="1">
      <c r="A26" s="3"/>
      <c r="B26" s="92" t="s">
        <v>87</v>
      </c>
      <c r="C26" s="59"/>
      <c r="D26" s="59"/>
      <c r="E26" s="59"/>
      <c r="F26" s="59"/>
      <c r="G26" s="56"/>
      <c r="H26" s="56"/>
      <c r="I26" s="59"/>
      <c r="J26" s="59"/>
      <c r="K26" s="59"/>
      <c r="L26" s="59"/>
      <c r="M26" s="57"/>
      <c r="N26" s="57"/>
      <c r="O26" s="3"/>
      <c r="P26" s="92" t="s">
        <v>87</v>
      </c>
      <c r="Q26" s="59"/>
      <c r="R26" s="59"/>
      <c r="S26" s="59"/>
      <c r="T26" s="59"/>
      <c r="U26" s="57"/>
      <c r="V26" s="57"/>
      <c r="W26" s="59"/>
      <c r="X26" s="59"/>
      <c r="Y26" s="59"/>
      <c r="Z26" s="59"/>
      <c r="AA26" s="58"/>
      <c r="AB26" s="58"/>
      <c r="AC26" s="59"/>
      <c r="AD26" s="59"/>
      <c r="AE26" s="59"/>
      <c r="AF26" s="59"/>
      <c r="AG26" s="58"/>
      <c r="AH26" s="58"/>
      <c r="AI26" s="59"/>
      <c r="AJ26" s="59"/>
      <c r="AK26" s="59"/>
      <c r="AL26" s="79"/>
      <c r="AM26" s="77"/>
      <c r="AN26" s="77"/>
    </row>
    <row r="27" spans="1:40" ht="22.5" customHeight="1">
      <c r="A27" s="3">
        <v>19</v>
      </c>
      <c r="B27" s="94" t="s">
        <v>21</v>
      </c>
      <c r="C27" s="57">
        <v>36212.37</v>
      </c>
      <c r="D27" s="57">
        <v>37183.18</v>
      </c>
      <c r="E27" s="57">
        <v>34833.39</v>
      </c>
      <c r="F27" s="57">
        <v>35032.58</v>
      </c>
      <c r="G27" s="56">
        <f t="shared" si="2"/>
        <v>100.57183639031402</v>
      </c>
      <c r="H27" s="56">
        <f t="shared" si="13"/>
        <v>96.74202489370344</v>
      </c>
      <c r="I27" s="57">
        <v>20391.56</v>
      </c>
      <c r="J27" s="57">
        <v>21342.96</v>
      </c>
      <c r="K27" s="57">
        <v>19931.43</v>
      </c>
      <c r="L27" s="57">
        <v>19650.83</v>
      </c>
      <c r="M27" s="57">
        <f t="shared" si="3"/>
        <v>98.59217326604264</v>
      </c>
      <c r="N27" s="57">
        <f t="shared" si="4"/>
        <v>96.36746771703586</v>
      </c>
      <c r="O27" s="3">
        <v>19</v>
      </c>
      <c r="P27" s="94" t="s">
        <v>21</v>
      </c>
      <c r="Q27" s="58">
        <v>31509.11</v>
      </c>
      <c r="R27" s="58">
        <v>37773.23</v>
      </c>
      <c r="S27" s="58">
        <v>31120</v>
      </c>
      <c r="T27" s="57">
        <v>36331.87</v>
      </c>
      <c r="U27" s="57">
        <f t="shared" si="5"/>
        <v>116.74765424164526</v>
      </c>
      <c r="V27" s="57">
        <f t="shared" si="6"/>
        <v>115.30592263634232</v>
      </c>
      <c r="W27" s="58">
        <v>25819.31</v>
      </c>
      <c r="X27" s="58">
        <v>26629.48</v>
      </c>
      <c r="Y27" s="58">
        <v>26152.37</v>
      </c>
      <c r="Z27" s="58">
        <v>27474.64</v>
      </c>
      <c r="AA27" s="58">
        <f t="shared" si="7"/>
        <v>105.05602360321456</v>
      </c>
      <c r="AB27" s="58">
        <f t="shared" si="8"/>
        <v>106.41120928483372</v>
      </c>
      <c r="AC27" s="58">
        <v>17832.54</v>
      </c>
      <c r="AD27" s="58">
        <v>21495.83</v>
      </c>
      <c r="AE27" s="58">
        <v>18441.27</v>
      </c>
      <c r="AF27" s="58">
        <v>19734.92</v>
      </c>
      <c r="AG27" s="58">
        <f t="shared" si="12"/>
        <v>107.01497239615274</v>
      </c>
      <c r="AH27" s="58">
        <f t="shared" si="9"/>
        <v>110.66802597947347</v>
      </c>
      <c r="AI27" s="57">
        <v>20545.1258421053</v>
      </c>
      <c r="AJ27" s="57">
        <v>19907.0765413534</v>
      </c>
      <c r="AK27" s="57">
        <v>19269.0272406016</v>
      </c>
      <c r="AL27" s="78">
        <v>18630.9779398497</v>
      </c>
      <c r="AM27" s="77">
        <f t="shared" si="10"/>
        <v>96.68873112905527</v>
      </c>
      <c r="AN27" s="77">
        <f t="shared" si="11"/>
        <v>90.68320186030337</v>
      </c>
    </row>
    <row r="28" spans="1:40" ht="22.5" customHeight="1">
      <c r="A28" s="3">
        <v>20</v>
      </c>
      <c r="B28" s="94" t="s">
        <v>22</v>
      </c>
      <c r="C28" s="57">
        <v>40515</v>
      </c>
      <c r="D28" s="57">
        <v>43906</v>
      </c>
      <c r="E28" s="57">
        <v>39945</v>
      </c>
      <c r="F28" s="57">
        <v>43257</v>
      </c>
      <c r="G28" s="56">
        <f t="shared" si="2"/>
        <v>108.2914006759294</v>
      </c>
      <c r="H28" s="56">
        <f t="shared" si="13"/>
        <v>106.76786375416512</v>
      </c>
      <c r="I28" s="57">
        <v>24587</v>
      </c>
      <c r="J28" s="57">
        <v>25705</v>
      </c>
      <c r="K28" s="57">
        <v>22197</v>
      </c>
      <c r="L28" s="57">
        <v>24827</v>
      </c>
      <c r="M28" s="57">
        <f t="shared" si="3"/>
        <v>111.84844798846692</v>
      </c>
      <c r="N28" s="57">
        <f t="shared" si="4"/>
        <v>100.97612559482654</v>
      </c>
      <c r="O28" s="3">
        <v>20</v>
      </c>
      <c r="P28" s="94" t="s">
        <v>22</v>
      </c>
      <c r="Q28" s="57">
        <v>36647</v>
      </c>
      <c r="R28" s="57">
        <v>46449</v>
      </c>
      <c r="S28" s="57">
        <v>35923</v>
      </c>
      <c r="T28" s="57">
        <v>46286</v>
      </c>
      <c r="U28" s="57">
        <f t="shared" si="5"/>
        <v>128.84781337861537</v>
      </c>
      <c r="V28" s="57">
        <f t="shared" si="6"/>
        <v>126.30228940977433</v>
      </c>
      <c r="W28" s="57">
        <v>22401</v>
      </c>
      <c r="X28" s="57">
        <v>28838</v>
      </c>
      <c r="Y28" s="57">
        <v>21933</v>
      </c>
      <c r="Z28" s="57">
        <v>28079</v>
      </c>
      <c r="AA28" s="58">
        <f t="shared" si="7"/>
        <v>128.02170245748417</v>
      </c>
      <c r="AB28" s="58">
        <f t="shared" si="8"/>
        <v>125.34708271952144</v>
      </c>
      <c r="AC28" s="57">
        <v>28907</v>
      </c>
      <c r="AD28" s="57">
        <v>32846</v>
      </c>
      <c r="AE28" s="57">
        <v>29012</v>
      </c>
      <c r="AF28" s="57">
        <v>30556</v>
      </c>
      <c r="AG28" s="58">
        <f t="shared" si="12"/>
        <v>105.32193575072384</v>
      </c>
      <c r="AH28" s="58">
        <f t="shared" si="9"/>
        <v>105.7045006399834</v>
      </c>
      <c r="AI28" s="57">
        <v>27286.2578947368</v>
      </c>
      <c r="AJ28" s="57">
        <v>26776.3015037594</v>
      </c>
      <c r="AK28" s="57">
        <v>26266.3451127819</v>
      </c>
      <c r="AL28" s="78">
        <v>25756.3887218045</v>
      </c>
      <c r="AM28" s="77">
        <f t="shared" si="10"/>
        <v>98.05851789128727</v>
      </c>
      <c r="AN28" s="77">
        <f t="shared" si="11"/>
        <v>94.39326133017532</v>
      </c>
    </row>
    <row r="29" spans="1:40" ht="22.5" customHeight="1">
      <c r="A29" s="3">
        <v>21</v>
      </c>
      <c r="B29" s="94" t="s">
        <v>23</v>
      </c>
      <c r="C29" s="57">
        <v>34581</v>
      </c>
      <c r="D29" s="57">
        <v>37167.4</v>
      </c>
      <c r="E29" s="57">
        <v>29110</v>
      </c>
      <c r="F29" s="56">
        <v>35090</v>
      </c>
      <c r="G29" s="56">
        <f t="shared" si="2"/>
        <v>120.54276880796976</v>
      </c>
      <c r="H29" s="56">
        <f t="shared" si="13"/>
        <v>101.47190653827248</v>
      </c>
      <c r="I29" s="57">
        <v>21108</v>
      </c>
      <c r="J29" s="57">
        <v>21664.2</v>
      </c>
      <c r="K29" s="57">
        <v>17721</v>
      </c>
      <c r="L29" s="57">
        <v>22279.8</v>
      </c>
      <c r="M29" s="57">
        <f t="shared" si="3"/>
        <v>125.7254105298798</v>
      </c>
      <c r="N29" s="57">
        <f t="shared" si="4"/>
        <v>105.55144968732233</v>
      </c>
      <c r="O29" s="3">
        <v>21</v>
      </c>
      <c r="P29" s="94" t="s">
        <v>23</v>
      </c>
      <c r="Q29" s="58">
        <v>31823.1</v>
      </c>
      <c r="R29" s="58">
        <v>37167.4</v>
      </c>
      <c r="S29" s="58">
        <v>25650</v>
      </c>
      <c r="T29" s="57">
        <v>33268</v>
      </c>
      <c r="U29" s="57">
        <f t="shared" si="5"/>
        <v>129.6998050682261</v>
      </c>
      <c r="V29" s="57">
        <f t="shared" si="6"/>
        <v>104.54041246767285</v>
      </c>
      <c r="W29" s="58">
        <v>21450</v>
      </c>
      <c r="X29" s="58">
        <v>21664.2</v>
      </c>
      <c r="Y29" s="58">
        <v>18551</v>
      </c>
      <c r="Z29" s="58">
        <v>23305.3</v>
      </c>
      <c r="AA29" s="58">
        <f t="shared" si="7"/>
        <v>125.62826801789662</v>
      </c>
      <c r="AB29" s="58">
        <f t="shared" si="8"/>
        <v>108.64941724941724</v>
      </c>
      <c r="AC29" s="58">
        <v>20060</v>
      </c>
      <c r="AD29" s="58">
        <v>21664.2</v>
      </c>
      <c r="AE29" s="58">
        <v>17639.8</v>
      </c>
      <c r="AF29" s="58">
        <v>22305.3</v>
      </c>
      <c r="AG29" s="58">
        <f t="shared" si="12"/>
        <v>126.44871257043731</v>
      </c>
      <c r="AH29" s="58">
        <f t="shared" si="9"/>
        <v>111.19292123629111</v>
      </c>
      <c r="AI29" s="57">
        <v>18875.0984210527</v>
      </c>
      <c r="AJ29" s="57">
        <v>18228.5854135339</v>
      </c>
      <c r="AK29" s="57">
        <v>17582.0724060151</v>
      </c>
      <c r="AL29" s="74">
        <v>16935.5593984963</v>
      </c>
      <c r="AM29" s="77">
        <f t="shared" si="10"/>
        <v>96.32288508095543</v>
      </c>
      <c r="AN29" s="77">
        <f t="shared" si="11"/>
        <v>89.72435015017938</v>
      </c>
    </row>
    <row r="30" spans="1:40" ht="22.5" customHeight="1">
      <c r="A30" s="3">
        <v>22</v>
      </c>
      <c r="B30" s="94" t="s">
        <v>24</v>
      </c>
      <c r="C30" s="57">
        <v>76773</v>
      </c>
      <c r="D30" s="57">
        <v>83849.7</v>
      </c>
      <c r="E30" s="57">
        <v>77474</v>
      </c>
      <c r="F30" s="61">
        <v>76226.7</v>
      </c>
      <c r="G30" s="56">
        <f t="shared" si="2"/>
        <v>98.3900405297261</v>
      </c>
      <c r="H30" s="56">
        <f t="shared" si="13"/>
        <v>99.28842171075767</v>
      </c>
      <c r="I30" s="57">
        <v>52615</v>
      </c>
      <c r="J30" s="57">
        <v>63197</v>
      </c>
      <c r="K30" s="57">
        <v>51868.92</v>
      </c>
      <c r="L30" s="57">
        <v>57452.4</v>
      </c>
      <c r="M30" s="57">
        <f t="shared" si="3"/>
        <v>110.76459660235842</v>
      </c>
      <c r="N30" s="57">
        <f t="shared" si="4"/>
        <v>109.19395609617028</v>
      </c>
      <c r="O30" s="3">
        <v>22</v>
      </c>
      <c r="P30" s="94" t="s">
        <v>24</v>
      </c>
      <c r="Q30" s="58">
        <v>96221</v>
      </c>
      <c r="R30" s="58">
        <v>99366</v>
      </c>
      <c r="S30" s="58">
        <v>95701.3</v>
      </c>
      <c r="T30" s="57">
        <v>97224.44</v>
      </c>
      <c r="U30" s="57">
        <f t="shared" si="5"/>
        <v>101.59155622755385</v>
      </c>
      <c r="V30" s="57">
        <f t="shared" si="6"/>
        <v>101.042849274067</v>
      </c>
      <c r="W30" s="58">
        <v>81550.77</v>
      </c>
      <c r="X30" s="58">
        <v>85629</v>
      </c>
      <c r="Y30" s="58">
        <v>83458</v>
      </c>
      <c r="Z30" s="58">
        <v>84562.7</v>
      </c>
      <c r="AA30" s="58">
        <f t="shared" si="7"/>
        <v>101.32365980493181</v>
      </c>
      <c r="AB30" s="58">
        <f t="shared" si="8"/>
        <v>103.69331889815388</v>
      </c>
      <c r="AC30" s="58">
        <v>81551</v>
      </c>
      <c r="AD30" s="58">
        <v>85629</v>
      </c>
      <c r="AE30" s="58">
        <v>83458</v>
      </c>
      <c r="AF30" s="58">
        <v>84562.7</v>
      </c>
      <c r="AG30" s="58">
        <f t="shared" si="12"/>
        <v>101.32365980493181</v>
      </c>
      <c r="AH30" s="58">
        <f t="shared" si="9"/>
        <v>103.69302644970631</v>
      </c>
      <c r="AI30" s="57">
        <v>89572.35805263161</v>
      </c>
      <c r="AJ30" s="57">
        <v>90491.7701052632</v>
      </c>
      <c r="AK30" s="57">
        <v>91411.1821578947</v>
      </c>
      <c r="AL30" s="81">
        <v>92330.5942105263</v>
      </c>
      <c r="AM30" s="77">
        <f t="shared" si="10"/>
        <v>101.00579823050914</v>
      </c>
      <c r="AN30" s="77">
        <f t="shared" si="11"/>
        <v>103.07933855696194</v>
      </c>
    </row>
    <row r="31" spans="1:40" ht="22.5" customHeight="1">
      <c r="A31" s="3">
        <v>23</v>
      </c>
      <c r="B31" s="94" t="s">
        <v>25</v>
      </c>
      <c r="C31" s="57">
        <v>27633</v>
      </c>
      <c r="D31" s="57">
        <v>29912</v>
      </c>
      <c r="E31" s="57">
        <v>27400</v>
      </c>
      <c r="F31" s="56">
        <v>27826</v>
      </c>
      <c r="G31" s="56">
        <f t="shared" si="2"/>
        <v>101.55474452554745</v>
      </c>
      <c r="H31" s="56">
        <f t="shared" si="13"/>
        <v>100.69844027069084</v>
      </c>
      <c r="I31" s="57">
        <v>14497</v>
      </c>
      <c r="J31" s="57">
        <v>15543</v>
      </c>
      <c r="K31" s="57">
        <v>14299</v>
      </c>
      <c r="L31" s="57">
        <v>14459</v>
      </c>
      <c r="M31" s="57">
        <f t="shared" si="3"/>
        <v>101.11895936778797</v>
      </c>
      <c r="N31" s="57">
        <f t="shared" si="4"/>
        <v>99.73787680209698</v>
      </c>
      <c r="O31" s="3">
        <v>23</v>
      </c>
      <c r="P31" s="94" t="s">
        <v>25</v>
      </c>
      <c r="Q31" s="59">
        <v>31544</v>
      </c>
      <c r="R31" s="59">
        <v>34123</v>
      </c>
      <c r="S31" s="59">
        <v>31120</v>
      </c>
      <c r="T31" s="57">
        <v>31742</v>
      </c>
      <c r="U31" s="57">
        <f t="shared" si="5"/>
        <v>101.9987146529563</v>
      </c>
      <c r="V31" s="57">
        <f t="shared" si="6"/>
        <v>100.62769464874461</v>
      </c>
      <c r="W31" s="59">
        <v>17956</v>
      </c>
      <c r="X31" s="59">
        <v>18935</v>
      </c>
      <c r="Y31" s="59">
        <v>17556</v>
      </c>
      <c r="Z31" s="59">
        <v>17614</v>
      </c>
      <c r="AA31" s="58">
        <f t="shared" si="7"/>
        <v>100.33037138300296</v>
      </c>
      <c r="AB31" s="58">
        <f t="shared" si="8"/>
        <v>98.09534417464914</v>
      </c>
      <c r="AC31" s="59">
        <v>17956</v>
      </c>
      <c r="AD31" s="59">
        <v>18935</v>
      </c>
      <c r="AE31" s="59">
        <v>17556</v>
      </c>
      <c r="AF31" s="59">
        <v>17614</v>
      </c>
      <c r="AG31" s="58">
        <f t="shared" si="12"/>
        <v>100.33037138300296</v>
      </c>
      <c r="AH31" s="58">
        <f t="shared" si="9"/>
        <v>98.09534417464914</v>
      </c>
      <c r="AI31" s="57">
        <v>17823.3736842105</v>
      </c>
      <c r="AJ31" s="57">
        <v>17405.5045112782</v>
      </c>
      <c r="AK31" s="57">
        <v>16987.6353383459</v>
      </c>
      <c r="AL31" s="74">
        <v>16569.7661654135</v>
      </c>
      <c r="AM31" s="77">
        <f t="shared" si="10"/>
        <v>97.54015691642998</v>
      </c>
      <c r="AN31" s="77">
        <f t="shared" si="11"/>
        <v>92.96649702234795</v>
      </c>
    </row>
    <row r="32" spans="1:40" ht="22.5" customHeight="1">
      <c r="A32" s="3">
        <v>24</v>
      </c>
      <c r="B32" s="94" t="s">
        <v>26</v>
      </c>
      <c r="C32" s="57">
        <v>29366</v>
      </c>
      <c r="D32" s="57">
        <v>37586</v>
      </c>
      <c r="E32" s="57">
        <v>30120</v>
      </c>
      <c r="F32" s="56">
        <v>33781</v>
      </c>
      <c r="G32" s="56">
        <f t="shared" si="2"/>
        <v>112.15471447543162</v>
      </c>
      <c r="H32" s="56">
        <f t="shared" si="13"/>
        <v>115.03439351631137</v>
      </c>
      <c r="I32" s="57">
        <v>18852</v>
      </c>
      <c r="J32" s="57">
        <v>22920</v>
      </c>
      <c r="K32" s="57">
        <v>20092</v>
      </c>
      <c r="L32" s="57">
        <v>21063</v>
      </c>
      <c r="M32" s="57">
        <f t="shared" si="3"/>
        <v>104.83276926139757</v>
      </c>
      <c r="N32" s="57">
        <f t="shared" si="4"/>
        <v>111.72819859961807</v>
      </c>
      <c r="O32" s="3">
        <v>24</v>
      </c>
      <c r="P32" s="94" t="s">
        <v>26</v>
      </c>
      <c r="Q32" s="58">
        <v>27480</v>
      </c>
      <c r="R32" s="58">
        <v>29332</v>
      </c>
      <c r="S32" s="58">
        <v>26427</v>
      </c>
      <c r="T32" s="57">
        <v>32761</v>
      </c>
      <c r="U32" s="57">
        <f t="shared" si="5"/>
        <v>123.96791160555492</v>
      </c>
      <c r="V32" s="57">
        <f t="shared" si="6"/>
        <v>119.21761280931587</v>
      </c>
      <c r="W32" s="58">
        <v>19972</v>
      </c>
      <c r="X32" s="58">
        <v>22035</v>
      </c>
      <c r="Y32" s="58">
        <v>20474</v>
      </c>
      <c r="Z32" s="58">
        <v>25325</v>
      </c>
      <c r="AA32" s="58">
        <f t="shared" si="7"/>
        <v>123.69346488228973</v>
      </c>
      <c r="AB32" s="58">
        <f t="shared" si="8"/>
        <v>126.80252353294613</v>
      </c>
      <c r="AC32" s="58">
        <v>15216</v>
      </c>
      <c r="AD32" s="58">
        <v>17235</v>
      </c>
      <c r="AE32" s="58">
        <v>16143</v>
      </c>
      <c r="AF32" s="58">
        <v>18475</v>
      </c>
      <c r="AG32" s="58">
        <f t="shared" si="12"/>
        <v>114.44588985938178</v>
      </c>
      <c r="AH32" s="58">
        <f t="shared" si="9"/>
        <v>121.41824395373291</v>
      </c>
      <c r="AI32" s="57">
        <v>16844.8</v>
      </c>
      <c r="AJ32" s="57">
        <v>16141.1857142857</v>
      </c>
      <c r="AK32" s="57">
        <v>15437.5714285714</v>
      </c>
      <c r="AL32" s="74">
        <v>14733.9571428571</v>
      </c>
      <c r="AM32" s="77">
        <f t="shared" si="10"/>
        <v>95.44219575617916</v>
      </c>
      <c r="AN32" s="77">
        <f t="shared" si="11"/>
        <v>87.46887551563152</v>
      </c>
    </row>
    <row r="33" spans="1:40" ht="22.5" customHeight="1">
      <c r="A33" s="3">
        <v>25</v>
      </c>
      <c r="B33" s="94" t="s">
        <v>27</v>
      </c>
      <c r="C33" s="59">
        <v>33150</v>
      </c>
      <c r="D33" s="59">
        <v>35400</v>
      </c>
      <c r="E33" s="59">
        <v>29645</v>
      </c>
      <c r="F33" s="59">
        <f>D33</f>
        <v>35400</v>
      </c>
      <c r="G33" s="56">
        <f t="shared" si="2"/>
        <v>119.41305447798953</v>
      </c>
      <c r="H33" s="56">
        <f t="shared" si="13"/>
        <v>106.78733031674209</v>
      </c>
      <c r="I33" s="59">
        <v>21892</v>
      </c>
      <c r="J33" s="56">
        <v>22695</v>
      </c>
      <c r="K33" s="59">
        <v>20471</v>
      </c>
      <c r="L33" s="59">
        <f>J33</f>
        <v>22695</v>
      </c>
      <c r="M33" s="57">
        <f t="shared" si="3"/>
        <v>110.86414928435349</v>
      </c>
      <c r="N33" s="57">
        <f t="shared" si="4"/>
        <v>103.66800657774529</v>
      </c>
      <c r="O33" s="3">
        <v>25</v>
      </c>
      <c r="P33" s="94" t="s">
        <v>27</v>
      </c>
      <c r="Q33" s="59">
        <v>37876</v>
      </c>
      <c r="R33" s="59">
        <v>42950</v>
      </c>
      <c r="S33" s="59">
        <v>35083</v>
      </c>
      <c r="T33" s="59">
        <v>42950</v>
      </c>
      <c r="U33" s="57">
        <f t="shared" si="5"/>
        <v>122.42396602343015</v>
      </c>
      <c r="V33" s="57">
        <f t="shared" si="6"/>
        <v>113.39634597106347</v>
      </c>
      <c r="W33" s="57">
        <v>28013</v>
      </c>
      <c r="X33" s="57">
        <v>30336</v>
      </c>
      <c r="Y33" s="57">
        <v>25216</v>
      </c>
      <c r="Z33" s="57">
        <v>30336</v>
      </c>
      <c r="AA33" s="58">
        <f t="shared" si="7"/>
        <v>120.30456852791878</v>
      </c>
      <c r="AB33" s="58">
        <f t="shared" si="8"/>
        <v>108.29257844572162</v>
      </c>
      <c r="AC33" s="57">
        <v>28013</v>
      </c>
      <c r="AD33" s="57">
        <v>30336</v>
      </c>
      <c r="AE33" s="57">
        <v>25216</v>
      </c>
      <c r="AF33" s="57">
        <v>30336</v>
      </c>
      <c r="AG33" s="58">
        <f t="shared" si="12"/>
        <v>120.30456852791878</v>
      </c>
      <c r="AH33" s="58">
        <f t="shared" si="9"/>
        <v>108.29257844572162</v>
      </c>
      <c r="AI33" s="59">
        <v>29226.6666666667</v>
      </c>
      <c r="AJ33" s="59">
        <v>27474.1666666667</v>
      </c>
      <c r="AK33" s="59">
        <v>25721.6666666667</v>
      </c>
      <c r="AL33" s="79">
        <f>AJ33</f>
        <v>27474.1666666667</v>
      </c>
      <c r="AM33" s="77">
        <f t="shared" si="10"/>
        <v>106.81332210198924</v>
      </c>
      <c r="AN33" s="77">
        <f t="shared" si="11"/>
        <v>94.00376368613139</v>
      </c>
    </row>
    <row r="34" spans="1:40" ht="22.5" customHeight="1">
      <c r="A34" s="3">
        <v>26</v>
      </c>
      <c r="B34" s="94" t="s">
        <v>28</v>
      </c>
      <c r="C34" s="56">
        <v>48467</v>
      </c>
      <c r="D34" s="56">
        <v>51957</v>
      </c>
      <c r="E34" s="56">
        <v>46066</v>
      </c>
      <c r="F34" s="56">
        <v>49713</v>
      </c>
      <c r="G34" s="56">
        <f t="shared" si="2"/>
        <v>107.91690183649547</v>
      </c>
      <c r="H34" s="56">
        <f t="shared" si="13"/>
        <v>102.57082138362183</v>
      </c>
      <c r="I34" s="56">
        <v>27948</v>
      </c>
      <c r="J34" s="56">
        <v>32420</v>
      </c>
      <c r="K34" s="56">
        <v>26239</v>
      </c>
      <c r="L34" s="56">
        <v>27964</v>
      </c>
      <c r="M34" s="57">
        <f t="shared" si="3"/>
        <v>106.57418346735774</v>
      </c>
      <c r="N34" s="57">
        <f t="shared" si="4"/>
        <v>100.05724917704309</v>
      </c>
      <c r="O34" s="3">
        <v>26</v>
      </c>
      <c r="P34" s="94" t="s">
        <v>28</v>
      </c>
      <c r="Q34" s="56">
        <v>56886</v>
      </c>
      <c r="R34" s="56">
        <v>60982</v>
      </c>
      <c r="S34" s="56">
        <v>54903</v>
      </c>
      <c r="T34" s="56">
        <v>60753</v>
      </c>
      <c r="U34" s="57">
        <f t="shared" si="5"/>
        <v>110.655155455986</v>
      </c>
      <c r="V34" s="57">
        <f t="shared" si="6"/>
        <v>106.79780613859297</v>
      </c>
      <c r="W34" s="56">
        <v>33735</v>
      </c>
      <c r="X34" s="56">
        <v>39133</v>
      </c>
      <c r="Y34" s="56">
        <v>33716</v>
      </c>
      <c r="Z34" s="56">
        <v>35624</v>
      </c>
      <c r="AA34" s="58">
        <f t="shared" si="7"/>
        <v>105.65903428639223</v>
      </c>
      <c r="AB34" s="58">
        <f t="shared" si="8"/>
        <v>105.59952571513264</v>
      </c>
      <c r="AC34" s="56">
        <v>30670</v>
      </c>
      <c r="AD34" s="56">
        <v>35577</v>
      </c>
      <c r="AE34" s="56">
        <v>29052</v>
      </c>
      <c r="AF34" s="56">
        <v>32480</v>
      </c>
      <c r="AG34" s="58">
        <f t="shared" si="12"/>
        <v>111.79953187388132</v>
      </c>
      <c r="AH34" s="58">
        <f t="shared" si="9"/>
        <v>105.90153244212586</v>
      </c>
      <c r="AI34" s="56">
        <v>33788.2210526315</v>
      </c>
      <c r="AJ34" s="56">
        <v>33128.5992481203</v>
      </c>
      <c r="AK34" s="56">
        <v>32468.977443609</v>
      </c>
      <c r="AL34" s="74">
        <v>31809.3556390977</v>
      </c>
      <c r="AM34" s="77">
        <f t="shared" si="10"/>
        <v>97.96845525653862</v>
      </c>
      <c r="AN34" s="77">
        <f t="shared" si="11"/>
        <v>94.14332760978641</v>
      </c>
    </row>
    <row r="35" spans="1:40" ht="22.5" customHeight="1">
      <c r="A35" s="3">
        <v>27</v>
      </c>
      <c r="B35" s="94" t="s">
        <v>29</v>
      </c>
      <c r="C35" s="57">
        <v>24018</v>
      </c>
      <c r="D35" s="57">
        <v>27260</v>
      </c>
      <c r="E35" s="57">
        <v>27811</v>
      </c>
      <c r="F35" s="57">
        <v>24388</v>
      </c>
      <c r="G35" s="56">
        <f t="shared" si="2"/>
        <v>87.69192046312611</v>
      </c>
      <c r="H35" s="56">
        <f t="shared" si="13"/>
        <v>101.54051128320427</v>
      </c>
      <c r="I35" s="57">
        <v>13847</v>
      </c>
      <c r="J35" s="57">
        <v>15970</v>
      </c>
      <c r="K35" s="57">
        <v>16811</v>
      </c>
      <c r="L35" s="57">
        <v>13655</v>
      </c>
      <c r="M35" s="57">
        <f t="shared" si="3"/>
        <v>81.22657783594074</v>
      </c>
      <c r="N35" s="57">
        <f t="shared" si="4"/>
        <v>98.61341806889578</v>
      </c>
      <c r="O35" s="3">
        <v>27</v>
      </c>
      <c r="P35" s="94" t="s">
        <v>29</v>
      </c>
      <c r="Q35" s="57">
        <v>26344</v>
      </c>
      <c r="R35" s="57">
        <v>28850</v>
      </c>
      <c r="S35" s="57">
        <v>27811</v>
      </c>
      <c r="T35" s="57">
        <v>27413</v>
      </c>
      <c r="U35" s="57">
        <f t="shared" si="5"/>
        <v>98.56891158174822</v>
      </c>
      <c r="V35" s="57">
        <f t="shared" si="6"/>
        <v>104.05784998481629</v>
      </c>
      <c r="W35" s="59">
        <v>17268</v>
      </c>
      <c r="X35" s="59">
        <v>17940</v>
      </c>
      <c r="Y35" s="59">
        <v>16811</v>
      </c>
      <c r="Z35" s="59">
        <v>18771</v>
      </c>
      <c r="AA35" s="58">
        <f t="shared" si="7"/>
        <v>111.65903277615847</v>
      </c>
      <c r="AB35" s="58">
        <f t="shared" si="8"/>
        <v>108.70396108408617</v>
      </c>
      <c r="AC35" s="59">
        <v>16910</v>
      </c>
      <c r="AD35" s="59">
        <v>17506</v>
      </c>
      <c r="AE35" s="59">
        <v>16542</v>
      </c>
      <c r="AF35" s="59">
        <v>18423</v>
      </c>
      <c r="AG35" s="58">
        <f t="shared" si="12"/>
        <v>111.37105549510338</v>
      </c>
      <c r="AH35" s="58">
        <f t="shared" si="9"/>
        <v>108.94736842105263</v>
      </c>
      <c r="AI35" s="57">
        <v>17161.4157894737</v>
      </c>
      <c r="AJ35" s="57">
        <v>16822.7458646617</v>
      </c>
      <c r="AK35" s="57">
        <v>16484.0759398496</v>
      </c>
      <c r="AL35" s="78">
        <v>16145.4060150376</v>
      </c>
      <c r="AM35" s="77">
        <f t="shared" si="10"/>
        <v>97.94547218753536</v>
      </c>
      <c r="AN35" s="77">
        <f t="shared" si="11"/>
        <v>94.0796855754798</v>
      </c>
    </row>
    <row r="36" spans="1:42" ht="22.5" customHeight="1">
      <c r="A36" s="3">
        <v>28</v>
      </c>
      <c r="B36" s="94" t="s">
        <v>30</v>
      </c>
      <c r="C36" s="57">
        <v>26199</v>
      </c>
      <c r="D36" s="57">
        <v>32120</v>
      </c>
      <c r="E36" s="57">
        <v>24200</v>
      </c>
      <c r="F36" s="57">
        <v>28828</v>
      </c>
      <c r="G36" s="56">
        <f t="shared" si="2"/>
        <v>119.12396694214875</v>
      </c>
      <c r="H36" s="56">
        <f t="shared" si="13"/>
        <v>110.03473415015841</v>
      </c>
      <c r="I36" s="57">
        <v>16101</v>
      </c>
      <c r="J36" s="57">
        <v>18147</v>
      </c>
      <c r="K36" s="57">
        <v>16450</v>
      </c>
      <c r="L36" s="57">
        <v>17390</v>
      </c>
      <c r="M36" s="57">
        <f t="shared" si="3"/>
        <v>105.71428571428572</v>
      </c>
      <c r="N36" s="57">
        <f t="shared" si="4"/>
        <v>108.00571393081175</v>
      </c>
      <c r="O36" s="3">
        <v>28</v>
      </c>
      <c r="P36" s="94" t="s">
        <v>30</v>
      </c>
      <c r="Q36" s="58">
        <v>20626</v>
      </c>
      <c r="R36" s="58">
        <v>32120</v>
      </c>
      <c r="S36" s="58">
        <v>20916</v>
      </c>
      <c r="T36" s="57">
        <v>23438</v>
      </c>
      <c r="U36" s="57">
        <f t="shared" si="5"/>
        <v>112.05775482883918</v>
      </c>
      <c r="V36" s="57">
        <f t="shared" si="6"/>
        <v>113.63327838650248</v>
      </c>
      <c r="W36" s="58">
        <v>16227</v>
      </c>
      <c r="X36" s="58">
        <v>18147</v>
      </c>
      <c r="Y36" s="58">
        <v>16641</v>
      </c>
      <c r="Z36" s="58">
        <v>17768</v>
      </c>
      <c r="AA36" s="58">
        <f t="shared" si="7"/>
        <v>106.7724295414939</v>
      </c>
      <c r="AB36" s="58">
        <f t="shared" si="8"/>
        <v>109.4965181487644</v>
      </c>
      <c r="AC36" s="58">
        <v>14589</v>
      </c>
      <c r="AD36" s="58">
        <v>18147</v>
      </c>
      <c r="AE36" s="58">
        <v>14932</v>
      </c>
      <c r="AF36" s="58">
        <v>16003</v>
      </c>
      <c r="AG36" s="58">
        <f t="shared" si="12"/>
        <v>107.172515403161</v>
      </c>
      <c r="AH36" s="58">
        <f t="shared" si="9"/>
        <v>109.6922338748372</v>
      </c>
      <c r="AI36" s="57">
        <v>14498.8473684211</v>
      </c>
      <c r="AJ36" s="57">
        <v>13932.1233082707</v>
      </c>
      <c r="AK36" s="57">
        <v>13365.3992481203</v>
      </c>
      <c r="AL36" s="78">
        <v>12798.67518797</v>
      </c>
      <c r="AM36" s="77">
        <f t="shared" si="10"/>
        <v>95.75976706995863</v>
      </c>
      <c r="AN36" s="77">
        <f t="shared" si="11"/>
        <v>88.27374247587348</v>
      </c>
      <c r="AO36" s="37"/>
      <c r="AP36" s="37"/>
    </row>
    <row r="37" spans="1:40" ht="22.5" customHeight="1">
      <c r="A37" s="3">
        <v>29</v>
      </c>
      <c r="B37" s="94" t="s">
        <v>31</v>
      </c>
      <c r="C37" s="59">
        <v>32116</v>
      </c>
      <c r="D37" s="59">
        <v>47221</v>
      </c>
      <c r="E37" s="59">
        <v>32086</v>
      </c>
      <c r="F37" s="59">
        <v>38150</v>
      </c>
      <c r="G37" s="56">
        <f t="shared" si="2"/>
        <v>118.89920837748551</v>
      </c>
      <c r="H37" s="56">
        <f t="shared" si="13"/>
        <v>118.78814298169135</v>
      </c>
      <c r="I37" s="59">
        <v>25995</v>
      </c>
      <c r="J37" s="59">
        <v>29398</v>
      </c>
      <c r="K37" s="59">
        <v>25046</v>
      </c>
      <c r="L37" s="59">
        <v>26800</v>
      </c>
      <c r="M37" s="57">
        <f t="shared" si="3"/>
        <v>107.00311426974368</v>
      </c>
      <c r="N37" s="57">
        <f t="shared" si="4"/>
        <v>103.09674937487978</v>
      </c>
      <c r="O37" s="3">
        <v>29</v>
      </c>
      <c r="P37" s="94" t="s">
        <v>31</v>
      </c>
      <c r="Q37" s="59">
        <v>44849</v>
      </c>
      <c r="R37" s="59">
        <v>56500</v>
      </c>
      <c r="S37" s="59">
        <v>47375</v>
      </c>
      <c r="T37" s="59">
        <v>54470</v>
      </c>
      <c r="U37" s="57">
        <f t="shared" si="5"/>
        <v>114.97625329815304</v>
      </c>
      <c r="V37" s="57">
        <f t="shared" si="6"/>
        <v>121.4519833218132</v>
      </c>
      <c r="W37" s="59">
        <v>33270</v>
      </c>
      <c r="X37" s="59">
        <v>39550</v>
      </c>
      <c r="Y37" s="59">
        <v>33039</v>
      </c>
      <c r="Z37" s="59">
        <v>38309</v>
      </c>
      <c r="AA37" s="58">
        <f t="shared" si="7"/>
        <v>115.95084596991434</v>
      </c>
      <c r="AB37" s="58">
        <f t="shared" si="8"/>
        <v>115.14577697625488</v>
      </c>
      <c r="AC37" s="59">
        <v>32200</v>
      </c>
      <c r="AD37" s="59">
        <v>38500</v>
      </c>
      <c r="AE37" s="59">
        <v>32000</v>
      </c>
      <c r="AF37" s="59">
        <v>37030</v>
      </c>
      <c r="AG37" s="58">
        <f t="shared" si="12"/>
        <v>115.71875</v>
      </c>
      <c r="AH37" s="58">
        <f t="shared" si="9"/>
        <v>114.99999999999999</v>
      </c>
      <c r="AI37" s="59">
        <v>38579.2105263158</v>
      </c>
      <c r="AJ37" s="59">
        <v>38711.0210526316</v>
      </c>
      <c r="AK37" s="59">
        <v>38842.8315789474</v>
      </c>
      <c r="AL37" s="79">
        <v>38974.6421052632</v>
      </c>
      <c r="AM37" s="77">
        <f t="shared" si="10"/>
        <v>100.33934324805311</v>
      </c>
      <c r="AN37" s="77">
        <f t="shared" si="11"/>
        <v>101.02498618699744</v>
      </c>
    </row>
    <row r="38" spans="1:40" ht="22.5" customHeight="1">
      <c r="A38" s="3"/>
      <c r="B38" s="93" t="s">
        <v>88</v>
      </c>
      <c r="C38" s="59"/>
      <c r="D38" s="59"/>
      <c r="E38" s="59"/>
      <c r="F38" s="59"/>
      <c r="G38" s="56"/>
      <c r="H38" s="56"/>
      <c r="I38" s="59"/>
      <c r="J38" s="59"/>
      <c r="K38" s="59"/>
      <c r="L38" s="59"/>
      <c r="M38" s="57"/>
      <c r="N38" s="57"/>
      <c r="O38" s="3"/>
      <c r="P38" s="93" t="s">
        <v>88</v>
      </c>
      <c r="Q38" s="59"/>
      <c r="R38" s="59"/>
      <c r="S38" s="59"/>
      <c r="T38" s="59"/>
      <c r="U38" s="57"/>
      <c r="V38" s="57"/>
      <c r="W38" s="59"/>
      <c r="X38" s="59"/>
      <c r="Y38" s="59"/>
      <c r="Z38" s="59"/>
      <c r="AA38" s="58"/>
      <c r="AB38" s="58"/>
      <c r="AC38" s="59"/>
      <c r="AD38" s="59"/>
      <c r="AE38" s="59"/>
      <c r="AF38" s="59"/>
      <c r="AG38" s="58"/>
      <c r="AH38" s="58"/>
      <c r="AI38" s="59"/>
      <c r="AJ38" s="59"/>
      <c r="AK38" s="59"/>
      <c r="AL38" s="79"/>
      <c r="AM38" s="77"/>
      <c r="AN38" s="77"/>
    </row>
    <row r="39" spans="1:40" ht="22.5" customHeight="1">
      <c r="A39" s="3" t="s">
        <v>89</v>
      </c>
      <c r="B39" s="94" t="s">
        <v>32</v>
      </c>
      <c r="C39" s="57">
        <v>20306</v>
      </c>
      <c r="D39" s="57">
        <v>20472</v>
      </c>
      <c r="E39" s="57">
        <v>18228</v>
      </c>
      <c r="F39" s="57">
        <v>20472</v>
      </c>
      <c r="G39" s="56">
        <f t="shared" si="2"/>
        <v>112.31073074391047</v>
      </c>
      <c r="H39" s="56">
        <f t="shared" si="13"/>
        <v>100.81749236678814</v>
      </c>
      <c r="I39" s="57">
        <v>12790</v>
      </c>
      <c r="J39" s="57">
        <v>14023</v>
      </c>
      <c r="K39" s="57">
        <v>11407</v>
      </c>
      <c r="L39" s="57">
        <v>14023</v>
      </c>
      <c r="M39" s="57">
        <f t="shared" si="3"/>
        <v>122.93328657841676</v>
      </c>
      <c r="N39" s="57">
        <f t="shared" si="4"/>
        <v>109.64034401876465</v>
      </c>
      <c r="O39" s="3" t="s">
        <v>89</v>
      </c>
      <c r="P39" s="94" t="s">
        <v>32</v>
      </c>
      <c r="Q39" s="59">
        <v>20990</v>
      </c>
      <c r="R39" s="59">
        <v>24989</v>
      </c>
      <c r="S39" s="59">
        <v>17632</v>
      </c>
      <c r="T39" s="59">
        <v>24989</v>
      </c>
      <c r="U39" s="57">
        <f t="shared" si="5"/>
        <v>141.72527223230492</v>
      </c>
      <c r="V39" s="57">
        <f t="shared" si="6"/>
        <v>119.05192949023345</v>
      </c>
      <c r="W39" s="59">
        <v>14222</v>
      </c>
      <c r="X39" s="59">
        <v>18680</v>
      </c>
      <c r="Y39" s="59">
        <v>12817</v>
      </c>
      <c r="Z39" s="59">
        <v>18680</v>
      </c>
      <c r="AA39" s="58">
        <f t="shared" si="7"/>
        <v>145.7439338378716</v>
      </c>
      <c r="AB39" s="58">
        <f t="shared" si="8"/>
        <v>131.3458022781606</v>
      </c>
      <c r="AC39" s="59">
        <v>12422</v>
      </c>
      <c r="AD39" s="59">
        <v>14710</v>
      </c>
      <c r="AE39" s="59">
        <v>10590</v>
      </c>
      <c r="AF39" s="59">
        <v>14710</v>
      </c>
      <c r="AG39" s="58">
        <f t="shared" si="12"/>
        <v>138.90462700661</v>
      </c>
      <c r="AH39" s="58">
        <f t="shared" si="9"/>
        <v>118.41893414909033</v>
      </c>
      <c r="AI39" s="57">
        <v>14321.3684210526</v>
      </c>
      <c r="AJ39" s="57">
        <v>14079.822556391</v>
      </c>
      <c r="AK39" s="57">
        <v>13838.2766917293</v>
      </c>
      <c r="AL39" s="78">
        <v>13596.7308270677</v>
      </c>
      <c r="AM39" s="77">
        <f t="shared" si="10"/>
        <v>98.2545090689944</v>
      </c>
      <c r="AN39" s="77">
        <f t="shared" si="11"/>
        <v>94.94016512472598</v>
      </c>
    </row>
    <row r="40" spans="1:40" ht="22.5" customHeight="1">
      <c r="A40" s="3">
        <v>31</v>
      </c>
      <c r="B40" s="94" t="s">
        <v>33</v>
      </c>
      <c r="C40" s="62">
        <v>22324</v>
      </c>
      <c r="D40" s="62">
        <v>17921.3</v>
      </c>
      <c r="E40" s="62">
        <v>12324</v>
      </c>
      <c r="F40" s="62">
        <v>17921.3</v>
      </c>
      <c r="G40" s="56">
        <f t="shared" si="2"/>
        <v>145.41788380395974</v>
      </c>
      <c r="H40" s="56">
        <f t="shared" si="13"/>
        <v>80.27817595413008</v>
      </c>
      <c r="I40" s="62">
        <v>15017.2</v>
      </c>
      <c r="J40" s="62">
        <v>13578.2</v>
      </c>
      <c r="K40" s="62">
        <v>10017.2</v>
      </c>
      <c r="L40" s="62">
        <v>13578.2</v>
      </c>
      <c r="M40" s="57">
        <f t="shared" si="3"/>
        <v>135.5488559677355</v>
      </c>
      <c r="N40" s="57">
        <f t="shared" si="4"/>
        <v>90.41765442292838</v>
      </c>
      <c r="O40" s="3">
        <v>31</v>
      </c>
      <c r="P40" s="94" t="s">
        <v>33</v>
      </c>
      <c r="Q40" s="62">
        <v>19121.1</v>
      </c>
      <c r="R40" s="62">
        <v>16921.1</v>
      </c>
      <c r="S40" s="62">
        <v>14121.1</v>
      </c>
      <c r="T40" s="62">
        <v>16921.1</v>
      </c>
      <c r="U40" s="57">
        <f t="shared" si="5"/>
        <v>119.8284836167154</v>
      </c>
      <c r="V40" s="57">
        <f t="shared" si="6"/>
        <v>88.4943857832447</v>
      </c>
      <c r="W40" s="62">
        <v>13659.3</v>
      </c>
      <c r="X40" s="62">
        <v>13659.3</v>
      </c>
      <c r="Y40" s="62">
        <v>10159.3</v>
      </c>
      <c r="Z40" s="62">
        <v>13659.3</v>
      </c>
      <c r="AA40" s="58">
        <f t="shared" si="7"/>
        <v>134.45119250342051</v>
      </c>
      <c r="AB40" s="58">
        <f t="shared" si="8"/>
        <v>100</v>
      </c>
      <c r="AC40" s="62">
        <v>11986.3</v>
      </c>
      <c r="AD40" s="62">
        <v>11242.3</v>
      </c>
      <c r="AE40" s="62">
        <v>9486.3</v>
      </c>
      <c r="AF40" s="62">
        <v>11242.3</v>
      </c>
      <c r="AG40" s="58">
        <f t="shared" si="12"/>
        <v>118.51090520013072</v>
      </c>
      <c r="AH40" s="58">
        <f t="shared" si="9"/>
        <v>93.79291357633298</v>
      </c>
      <c r="AI40" s="62">
        <v>12915</v>
      </c>
      <c r="AJ40" s="62">
        <v>12915</v>
      </c>
      <c r="AK40" s="62">
        <v>9415</v>
      </c>
      <c r="AL40" s="62">
        <v>12915</v>
      </c>
      <c r="AM40" s="77">
        <f t="shared" si="10"/>
        <v>137.17472118959108</v>
      </c>
      <c r="AN40" s="77">
        <f t="shared" si="11"/>
        <v>100</v>
      </c>
    </row>
    <row r="41" spans="1:40" ht="22.5" customHeight="1">
      <c r="A41" s="3">
        <v>32</v>
      </c>
      <c r="B41" s="94" t="s">
        <v>34</v>
      </c>
      <c r="C41" s="57">
        <v>17293</v>
      </c>
      <c r="D41" s="57">
        <v>22840</v>
      </c>
      <c r="E41" s="57">
        <v>16358</v>
      </c>
      <c r="F41" s="56">
        <v>16979</v>
      </c>
      <c r="G41" s="56">
        <f t="shared" si="2"/>
        <v>103.79630761706811</v>
      </c>
      <c r="H41" s="56">
        <f t="shared" si="13"/>
        <v>98.18423639622968</v>
      </c>
      <c r="I41" s="57">
        <v>10525</v>
      </c>
      <c r="J41" s="57">
        <v>13310</v>
      </c>
      <c r="K41" s="57">
        <v>9854</v>
      </c>
      <c r="L41" s="57">
        <v>10253</v>
      </c>
      <c r="M41" s="57">
        <f t="shared" si="3"/>
        <v>104.04911710980313</v>
      </c>
      <c r="N41" s="57">
        <f t="shared" si="4"/>
        <v>97.41567695961996</v>
      </c>
      <c r="O41" s="3">
        <v>32</v>
      </c>
      <c r="P41" s="94" t="s">
        <v>34</v>
      </c>
      <c r="Q41" s="59">
        <v>17339</v>
      </c>
      <c r="R41" s="59">
        <v>22840</v>
      </c>
      <c r="S41" s="59">
        <v>16535</v>
      </c>
      <c r="T41" s="56">
        <v>16936</v>
      </c>
      <c r="U41" s="57">
        <f t="shared" si="5"/>
        <v>102.42515875415785</v>
      </c>
      <c r="V41" s="57">
        <f t="shared" si="6"/>
        <v>97.67575984774209</v>
      </c>
      <c r="W41" s="59">
        <v>14339</v>
      </c>
      <c r="X41" s="59">
        <v>13310</v>
      </c>
      <c r="Y41" s="59">
        <v>13030</v>
      </c>
      <c r="Z41" s="59">
        <v>13382</v>
      </c>
      <c r="AA41" s="58">
        <f t="shared" si="7"/>
        <v>102.70145817344589</v>
      </c>
      <c r="AB41" s="58">
        <f t="shared" si="8"/>
        <v>93.32589441383638</v>
      </c>
      <c r="AC41" s="59">
        <v>12905</v>
      </c>
      <c r="AD41" s="59">
        <v>13310</v>
      </c>
      <c r="AE41" s="59">
        <v>12005</v>
      </c>
      <c r="AF41" s="59">
        <v>12782</v>
      </c>
      <c r="AG41" s="58">
        <f t="shared" si="12"/>
        <v>106.47230320699708</v>
      </c>
      <c r="AH41" s="58">
        <f t="shared" si="9"/>
        <v>99.0468810538551</v>
      </c>
      <c r="AI41" s="57">
        <v>12417.5315789474</v>
      </c>
      <c r="AJ41" s="57">
        <v>12190.0345864662</v>
      </c>
      <c r="AK41" s="57">
        <v>11962.537593985</v>
      </c>
      <c r="AL41" s="74">
        <v>11735.0406015038</v>
      </c>
      <c r="AM41" s="77">
        <f t="shared" si="10"/>
        <v>98.09825473321322</v>
      </c>
      <c r="AN41" s="77">
        <f t="shared" si="11"/>
        <v>94.50381121960913</v>
      </c>
    </row>
    <row r="42" spans="1:40" ht="22.5" customHeight="1">
      <c r="A42" s="3">
        <v>33</v>
      </c>
      <c r="B42" s="94" t="s">
        <v>35</v>
      </c>
      <c r="C42" s="57">
        <v>18393</v>
      </c>
      <c r="D42" s="57">
        <v>22229</v>
      </c>
      <c r="E42" s="57">
        <v>18019.16</v>
      </c>
      <c r="F42" s="56">
        <v>19117.73</v>
      </c>
      <c r="G42" s="56">
        <f t="shared" si="2"/>
        <v>106.09667709260586</v>
      </c>
      <c r="H42" s="56">
        <f t="shared" si="13"/>
        <v>103.9402490077747</v>
      </c>
      <c r="I42" s="57">
        <v>11235</v>
      </c>
      <c r="J42" s="57">
        <v>12957</v>
      </c>
      <c r="K42" s="57">
        <v>10877.56</v>
      </c>
      <c r="L42" s="57">
        <v>11689.05</v>
      </c>
      <c r="M42" s="57">
        <f t="shared" si="3"/>
        <v>107.46022085835428</v>
      </c>
      <c r="N42" s="57">
        <f t="shared" si="4"/>
        <v>104.04138851802402</v>
      </c>
      <c r="O42" s="3">
        <v>33</v>
      </c>
      <c r="P42" s="94" t="s">
        <v>35</v>
      </c>
      <c r="Q42" s="59">
        <v>17007.7</v>
      </c>
      <c r="R42" s="59">
        <v>22229</v>
      </c>
      <c r="S42" s="59">
        <v>17534.42</v>
      </c>
      <c r="T42" s="57">
        <v>18027.42</v>
      </c>
      <c r="U42" s="57">
        <f t="shared" si="5"/>
        <v>102.811612816392</v>
      </c>
      <c r="V42" s="57">
        <f t="shared" si="6"/>
        <v>105.9956372701776</v>
      </c>
      <c r="W42" s="59">
        <v>13374.27</v>
      </c>
      <c r="X42" s="59">
        <v>12957</v>
      </c>
      <c r="Y42" s="59">
        <v>13497.52</v>
      </c>
      <c r="Z42" s="59">
        <v>13957.83</v>
      </c>
      <c r="AA42" s="58">
        <f t="shared" si="7"/>
        <v>103.4103301939912</v>
      </c>
      <c r="AB42" s="58">
        <f t="shared" si="8"/>
        <v>104.36330356722272</v>
      </c>
      <c r="AC42" s="59">
        <v>11388.47</v>
      </c>
      <c r="AD42" s="59">
        <v>12957</v>
      </c>
      <c r="AE42" s="59">
        <v>11966.9</v>
      </c>
      <c r="AF42" s="59">
        <v>11823.93</v>
      </c>
      <c r="AG42" s="58">
        <f t="shared" si="12"/>
        <v>98.80528791917706</v>
      </c>
      <c r="AH42" s="58">
        <f t="shared" si="9"/>
        <v>103.8236918567639</v>
      </c>
      <c r="AI42" s="57">
        <v>9616.83</v>
      </c>
      <c r="AJ42" s="57">
        <v>12957</v>
      </c>
      <c r="AK42" s="57">
        <v>9554.95</v>
      </c>
      <c r="AL42" s="79">
        <v>9666.42</v>
      </c>
      <c r="AM42" s="77">
        <f t="shared" si="10"/>
        <v>101.16662044280713</v>
      </c>
      <c r="AN42" s="77">
        <f t="shared" si="11"/>
        <v>100.51565848621635</v>
      </c>
    </row>
    <row r="43" spans="1:40" ht="22.5" customHeight="1">
      <c r="A43" s="3">
        <v>34</v>
      </c>
      <c r="B43" s="94" t="s">
        <v>36</v>
      </c>
      <c r="C43" s="57">
        <v>17115</v>
      </c>
      <c r="D43" s="57">
        <v>22337</v>
      </c>
      <c r="E43" s="57">
        <v>16611</v>
      </c>
      <c r="F43" s="57">
        <v>21650</v>
      </c>
      <c r="G43" s="56">
        <f t="shared" si="2"/>
        <v>130.33531996869544</v>
      </c>
      <c r="H43" s="56">
        <f t="shared" si="13"/>
        <v>126.49722465673385</v>
      </c>
      <c r="I43" s="57">
        <v>10084</v>
      </c>
      <c r="J43" s="57">
        <v>13020</v>
      </c>
      <c r="K43" s="57">
        <v>9809</v>
      </c>
      <c r="L43" s="57">
        <v>12684</v>
      </c>
      <c r="M43" s="57">
        <f t="shared" si="3"/>
        <v>129.30981751452748</v>
      </c>
      <c r="N43" s="57">
        <f t="shared" si="4"/>
        <v>125.78341927806427</v>
      </c>
      <c r="O43" s="3">
        <v>34</v>
      </c>
      <c r="P43" s="94" t="s">
        <v>36</v>
      </c>
      <c r="Q43" s="59">
        <v>24310</v>
      </c>
      <c r="R43" s="59">
        <v>22337</v>
      </c>
      <c r="S43" s="59">
        <v>29545</v>
      </c>
      <c r="T43" s="57">
        <v>33188.5</v>
      </c>
      <c r="U43" s="57">
        <f t="shared" si="5"/>
        <v>112.33203587747505</v>
      </c>
      <c r="V43" s="57">
        <f t="shared" si="6"/>
        <v>136.52200740436032</v>
      </c>
      <c r="W43" s="59">
        <v>19430</v>
      </c>
      <c r="X43" s="59">
        <v>13020</v>
      </c>
      <c r="Y43" s="59">
        <v>21651</v>
      </c>
      <c r="Z43" s="59">
        <v>24867</v>
      </c>
      <c r="AA43" s="58">
        <f t="shared" si="7"/>
        <v>114.85381737564084</v>
      </c>
      <c r="AB43" s="58">
        <f t="shared" si="8"/>
        <v>127.9825012866701</v>
      </c>
      <c r="AC43" s="59">
        <v>13215</v>
      </c>
      <c r="AD43" s="59">
        <v>13020</v>
      </c>
      <c r="AE43" s="59">
        <v>13612</v>
      </c>
      <c r="AF43" s="59">
        <v>17015</v>
      </c>
      <c r="AG43" s="58">
        <f t="shared" si="12"/>
        <v>125</v>
      </c>
      <c r="AH43" s="58">
        <f t="shared" si="9"/>
        <v>128.7552024214907</v>
      </c>
      <c r="AI43" s="57">
        <v>18557.0578947368</v>
      </c>
      <c r="AJ43" s="57">
        <v>18569.5372180451</v>
      </c>
      <c r="AK43" s="57">
        <v>18582.0165413534</v>
      </c>
      <c r="AL43" s="78">
        <v>18594.4958646617</v>
      </c>
      <c r="AM43" s="77">
        <f t="shared" si="10"/>
        <v>100.06715806801985</v>
      </c>
      <c r="AN43" s="77">
        <f t="shared" si="11"/>
        <v>100.20174518039046</v>
      </c>
    </row>
    <row r="44" spans="1:40" ht="22.5" customHeight="1">
      <c r="A44" s="3">
        <v>35</v>
      </c>
      <c r="B44" s="94" t="s">
        <v>37</v>
      </c>
      <c r="C44" s="57">
        <v>19749</v>
      </c>
      <c r="D44" s="57"/>
      <c r="E44" s="57">
        <v>19809</v>
      </c>
      <c r="F44" s="57">
        <v>20261</v>
      </c>
      <c r="G44" s="56">
        <f t="shared" si="2"/>
        <v>102.28179110505326</v>
      </c>
      <c r="H44" s="56">
        <f t="shared" si="13"/>
        <v>102.59253633095346</v>
      </c>
      <c r="I44" s="57">
        <v>12492</v>
      </c>
      <c r="J44" s="57"/>
      <c r="K44" s="57">
        <v>12061</v>
      </c>
      <c r="L44" s="57">
        <v>12946</v>
      </c>
      <c r="M44" s="57">
        <f t="shared" si="3"/>
        <v>107.33770002487356</v>
      </c>
      <c r="N44" s="57">
        <f t="shared" si="4"/>
        <v>103.63432596861992</v>
      </c>
      <c r="O44" s="3">
        <v>35</v>
      </c>
      <c r="P44" s="94" t="s">
        <v>37</v>
      </c>
      <c r="Q44" s="58">
        <v>21991.92</v>
      </c>
      <c r="R44" s="58"/>
      <c r="S44" s="58">
        <v>20207.08</v>
      </c>
      <c r="T44" s="57">
        <v>23720.33</v>
      </c>
      <c r="U44" s="57">
        <f t="shared" si="5"/>
        <v>117.38623294409682</v>
      </c>
      <c r="V44" s="57">
        <f t="shared" si="6"/>
        <v>107.85929559583703</v>
      </c>
      <c r="W44" s="58">
        <v>18432</v>
      </c>
      <c r="X44" s="58"/>
      <c r="Y44" s="58">
        <v>17738.71</v>
      </c>
      <c r="Z44" s="58">
        <v>19456.86</v>
      </c>
      <c r="AA44" s="58">
        <f t="shared" si="7"/>
        <v>109.68587907463396</v>
      </c>
      <c r="AB44" s="58">
        <f t="shared" si="8"/>
        <v>105.56022135416667</v>
      </c>
      <c r="AC44" s="58">
        <v>14861.6</v>
      </c>
      <c r="AD44" s="58"/>
      <c r="AE44" s="58">
        <v>14279.4</v>
      </c>
      <c r="AF44" s="58">
        <v>17327.4</v>
      </c>
      <c r="AG44" s="58">
        <f t="shared" si="12"/>
        <v>121.34543468212951</v>
      </c>
      <c r="AH44" s="58">
        <f t="shared" si="9"/>
        <v>116.59175324325778</v>
      </c>
      <c r="AI44" s="57">
        <v>11037.78</v>
      </c>
      <c r="AJ44" s="57"/>
      <c r="AK44" s="57">
        <v>10858.11</v>
      </c>
      <c r="AL44" s="76">
        <v>12030.78</v>
      </c>
      <c r="AM44" s="77">
        <f t="shared" si="10"/>
        <v>110.79994584692916</v>
      </c>
      <c r="AN44" s="77">
        <f t="shared" si="11"/>
        <v>108.99637427091318</v>
      </c>
    </row>
    <row r="45" spans="1:40" ht="22.5" customHeight="1">
      <c r="A45" s="3">
        <v>36</v>
      </c>
      <c r="B45" s="94" t="s">
        <v>38</v>
      </c>
      <c r="C45" s="57">
        <v>22095</v>
      </c>
      <c r="D45" s="57">
        <v>25647</v>
      </c>
      <c r="E45" s="57">
        <v>21155</v>
      </c>
      <c r="F45" s="56">
        <v>23131</v>
      </c>
      <c r="G45" s="56">
        <f t="shared" si="2"/>
        <v>109.34058142283148</v>
      </c>
      <c r="H45" s="56">
        <f t="shared" si="13"/>
        <v>104.68884362978051</v>
      </c>
      <c r="I45" s="57">
        <v>13643</v>
      </c>
      <c r="J45" s="57">
        <v>15647</v>
      </c>
      <c r="K45" s="57">
        <v>12482</v>
      </c>
      <c r="L45" s="57">
        <v>13636</v>
      </c>
      <c r="M45" s="57">
        <f t="shared" si="3"/>
        <v>109.24531325108155</v>
      </c>
      <c r="N45" s="57">
        <f t="shared" si="4"/>
        <v>99.94869163673678</v>
      </c>
      <c r="O45" s="3">
        <v>36</v>
      </c>
      <c r="P45" s="94" t="s">
        <v>38</v>
      </c>
      <c r="Q45" s="59">
        <v>23706</v>
      </c>
      <c r="R45" s="59">
        <v>31335</v>
      </c>
      <c r="S45" s="59">
        <v>20262</v>
      </c>
      <c r="T45" s="59">
        <v>24451</v>
      </c>
      <c r="U45" s="57">
        <f t="shared" si="5"/>
        <v>120.6741683940381</v>
      </c>
      <c r="V45" s="57">
        <f t="shared" si="6"/>
        <v>103.14266430439551</v>
      </c>
      <c r="W45" s="59">
        <v>15457</v>
      </c>
      <c r="X45" s="59">
        <v>18531</v>
      </c>
      <c r="Y45" s="59">
        <v>14778</v>
      </c>
      <c r="Z45" s="57">
        <v>17196</v>
      </c>
      <c r="AA45" s="58">
        <f t="shared" si="7"/>
        <v>116.36215996751929</v>
      </c>
      <c r="AB45" s="58">
        <f t="shared" si="8"/>
        <v>111.25056608656271</v>
      </c>
      <c r="AC45" s="59">
        <v>13589</v>
      </c>
      <c r="AD45" s="59">
        <v>15147</v>
      </c>
      <c r="AE45" s="59">
        <v>12686</v>
      </c>
      <c r="AF45" s="59">
        <v>13723</v>
      </c>
      <c r="AG45" s="58">
        <f t="shared" si="12"/>
        <v>108.17436544221977</v>
      </c>
      <c r="AH45" s="58">
        <f t="shared" si="9"/>
        <v>100.98609169180955</v>
      </c>
      <c r="AI45" s="57">
        <v>8672</v>
      </c>
      <c r="AJ45" s="57">
        <v>13753</v>
      </c>
      <c r="AK45" s="57">
        <v>10976</v>
      </c>
      <c r="AL45" s="79">
        <v>12259</v>
      </c>
      <c r="AM45" s="77">
        <f t="shared" si="10"/>
        <v>111.68913994169097</v>
      </c>
      <c r="AN45" s="77">
        <f t="shared" si="11"/>
        <v>141.36300738007378</v>
      </c>
    </row>
    <row r="46" spans="1:40" ht="22.5" customHeight="1">
      <c r="A46" s="3"/>
      <c r="B46" s="93" t="s">
        <v>90</v>
      </c>
      <c r="C46" s="63"/>
      <c r="D46" s="63"/>
      <c r="E46" s="63"/>
      <c r="F46" s="63"/>
      <c r="G46" s="56"/>
      <c r="H46" s="56"/>
      <c r="I46" s="63"/>
      <c r="J46" s="63"/>
      <c r="K46" s="63"/>
      <c r="L46" s="63"/>
      <c r="M46" s="57"/>
      <c r="N46" s="57"/>
      <c r="O46" s="3"/>
      <c r="P46" s="93" t="s">
        <v>90</v>
      </c>
      <c r="Q46" s="63"/>
      <c r="R46" s="63"/>
      <c r="S46" s="63"/>
      <c r="T46" s="63"/>
      <c r="U46" s="57"/>
      <c r="V46" s="57"/>
      <c r="W46" s="63"/>
      <c r="X46" s="63"/>
      <c r="Y46" s="63"/>
      <c r="Z46" s="63"/>
      <c r="AA46" s="58"/>
      <c r="AB46" s="58"/>
      <c r="AC46" s="63"/>
      <c r="AD46" s="63"/>
      <c r="AE46" s="63"/>
      <c r="AF46" s="63"/>
      <c r="AG46" s="58"/>
      <c r="AH46" s="58"/>
      <c r="AI46" s="63"/>
      <c r="AJ46" s="63"/>
      <c r="AK46" s="63"/>
      <c r="AL46" s="82"/>
      <c r="AM46" s="77"/>
      <c r="AN46" s="77"/>
    </row>
    <row r="47" spans="1:40" ht="22.5" customHeight="1">
      <c r="A47" s="3">
        <v>37</v>
      </c>
      <c r="B47" s="95" t="s">
        <v>39</v>
      </c>
      <c r="C47" s="64">
        <v>21202</v>
      </c>
      <c r="D47" s="65">
        <v>22610</v>
      </c>
      <c r="E47" s="65">
        <v>22170</v>
      </c>
      <c r="F47" s="65">
        <v>22610</v>
      </c>
      <c r="G47" s="56">
        <f t="shared" si="2"/>
        <v>101.98466396030672</v>
      </c>
      <c r="H47" s="56">
        <f t="shared" si="13"/>
        <v>106.64088293557212</v>
      </c>
      <c r="I47" s="65">
        <v>12091</v>
      </c>
      <c r="J47" s="65">
        <v>13836</v>
      </c>
      <c r="K47" s="65">
        <v>12046</v>
      </c>
      <c r="L47" s="65">
        <v>12137</v>
      </c>
      <c r="M47" s="57">
        <f t="shared" si="3"/>
        <v>100.7554374896231</v>
      </c>
      <c r="N47" s="57">
        <f t="shared" si="4"/>
        <v>100.38044826730625</v>
      </c>
      <c r="O47" s="3">
        <v>37</v>
      </c>
      <c r="P47" s="95" t="s">
        <v>39</v>
      </c>
      <c r="Q47" s="65">
        <v>21980</v>
      </c>
      <c r="R47" s="65">
        <v>26174</v>
      </c>
      <c r="S47" s="65">
        <v>20735</v>
      </c>
      <c r="T47" s="65">
        <v>22960</v>
      </c>
      <c r="U47" s="57">
        <f t="shared" si="5"/>
        <v>110.73064866168313</v>
      </c>
      <c r="V47" s="57">
        <f t="shared" si="6"/>
        <v>104.45859872611464</v>
      </c>
      <c r="W47" s="65">
        <v>15825</v>
      </c>
      <c r="X47" s="65">
        <v>17730</v>
      </c>
      <c r="Y47" s="65">
        <v>15553</v>
      </c>
      <c r="Z47" s="65">
        <v>16440</v>
      </c>
      <c r="AA47" s="58">
        <f t="shared" si="7"/>
        <v>105.70307979168005</v>
      </c>
      <c r="AB47" s="58">
        <f t="shared" si="8"/>
        <v>103.88625592417063</v>
      </c>
      <c r="AC47" s="65">
        <v>12028</v>
      </c>
      <c r="AD47" s="65">
        <v>13952</v>
      </c>
      <c r="AE47" s="65">
        <v>12238</v>
      </c>
      <c r="AF47" s="65">
        <v>12750</v>
      </c>
      <c r="AG47" s="58">
        <f t="shared" si="12"/>
        <v>104.1836901454486</v>
      </c>
      <c r="AH47" s="58">
        <f t="shared" si="9"/>
        <v>106.00266045892917</v>
      </c>
      <c r="AI47" s="64">
        <v>13573.9263157895</v>
      </c>
      <c r="AJ47" s="65">
        <v>13213.9812030075</v>
      </c>
      <c r="AK47" s="65">
        <v>12854.0360902256</v>
      </c>
      <c r="AL47" s="83">
        <v>12494.0909774436</v>
      </c>
      <c r="AM47" s="77">
        <f t="shared" si="10"/>
        <v>97.19975025544151</v>
      </c>
      <c r="AN47" s="77">
        <f t="shared" si="11"/>
        <v>92.04478267213068</v>
      </c>
    </row>
    <row r="48" spans="1:40" ht="22.5" customHeight="1">
      <c r="A48" s="3">
        <v>38</v>
      </c>
      <c r="B48" s="94" t="s">
        <v>40</v>
      </c>
      <c r="C48" s="66">
        <v>22818.2</v>
      </c>
      <c r="D48" s="66">
        <v>19700.3</v>
      </c>
      <c r="E48" s="66">
        <v>21137</v>
      </c>
      <c r="F48" s="67">
        <v>19700</v>
      </c>
      <c r="G48" s="56">
        <f t="shared" si="2"/>
        <v>93.20149500875242</v>
      </c>
      <c r="H48" s="56">
        <f t="shared" si="13"/>
        <v>86.33459256207765</v>
      </c>
      <c r="I48" s="66">
        <v>10450</v>
      </c>
      <c r="J48" s="66">
        <v>9411</v>
      </c>
      <c r="K48" s="66">
        <v>9458</v>
      </c>
      <c r="L48" s="66">
        <v>9411</v>
      </c>
      <c r="M48" s="57">
        <f t="shared" si="3"/>
        <v>99.50306618735462</v>
      </c>
      <c r="N48" s="57">
        <f t="shared" si="4"/>
        <v>90.05741626794259</v>
      </c>
      <c r="O48" s="3">
        <v>38</v>
      </c>
      <c r="P48" s="94" t="s">
        <v>40</v>
      </c>
      <c r="Q48" s="84">
        <v>23827</v>
      </c>
      <c r="R48" s="84">
        <v>25749</v>
      </c>
      <c r="S48" s="84">
        <v>18191</v>
      </c>
      <c r="T48" s="66">
        <v>25749</v>
      </c>
      <c r="U48" s="57">
        <f t="shared" si="5"/>
        <v>141.54801825078337</v>
      </c>
      <c r="V48" s="57">
        <f t="shared" si="6"/>
        <v>108.06647920426407</v>
      </c>
      <c r="W48" s="84">
        <v>16023</v>
      </c>
      <c r="X48" s="84">
        <v>19298</v>
      </c>
      <c r="Y48" s="84">
        <v>15270</v>
      </c>
      <c r="Z48" s="84">
        <v>19298</v>
      </c>
      <c r="AA48" s="58">
        <f t="shared" si="7"/>
        <v>126.37851997380484</v>
      </c>
      <c r="AB48" s="58">
        <f t="shared" si="8"/>
        <v>120.43936840791363</v>
      </c>
      <c r="AC48" s="84">
        <v>12910</v>
      </c>
      <c r="AD48" s="84">
        <v>12309</v>
      </c>
      <c r="AE48" s="84">
        <v>11823</v>
      </c>
      <c r="AF48" s="84">
        <v>12309</v>
      </c>
      <c r="AG48" s="58">
        <f t="shared" si="12"/>
        <v>104.1106318193352</v>
      </c>
      <c r="AH48" s="58">
        <f t="shared" si="9"/>
        <v>95.34469403563129</v>
      </c>
      <c r="AI48" s="66">
        <v>10740</v>
      </c>
      <c r="AJ48" s="66">
        <v>10820</v>
      </c>
      <c r="AK48" s="66">
        <v>10686</v>
      </c>
      <c r="AL48" s="85">
        <v>10820</v>
      </c>
      <c r="AM48" s="77">
        <f t="shared" si="10"/>
        <v>101.25397716638594</v>
      </c>
      <c r="AN48" s="77">
        <f t="shared" si="11"/>
        <v>100.74487895716946</v>
      </c>
    </row>
    <row r="49" spans="1:40" ht="22.5" customHeight="1">
      <c r="A49" s="3">
        <v>39</v>
      </c>
      <c r="B49" s="94" t="s">
        <v>41</v>
      </c>
      <c r="C49" s="57">
        <v>23512.2</v>
      </c>
      <c r="D49" s="57">
        <f>C49*1.174</f>
        <v>27603.322799999998</v>
      </c>
      <c r="E49" s="57">
        <v>22188.7</v>
      </c>
      <c r="F49" s="56">
        <v>24600.2</v>
      </c>
      <c r="G49" s="56">
        <f t="shared" si="2"/>
        <v>110.86814459612324</v>
      </c>
      <c r="H49" s="56">
        <f t="shared" si="13"/>
        <v>104.62738493207782</v>
      </c>
      <c r="I49" s="57">
        <v>14136</v>
      </c>
      <c r="J49" s="57">
        <f>I49*1.115</f>
        <v>15761.64</v>
      </c>
      <c r="K49" s="57">
        <v>13438.1</v>
      </c>
      <c r="L49" s="57">
        <v>15001.1</v>
      </c>
      <c r="M49" s="57">
        <f t="shared" si="3"/>
        <v>111.63110856445479</v>
      </c>
      <c r="N49" s="57">
        <f t="shared" si="4"/>
        <v>106.11983588002265</v>
      </c>
      <c r="O49" s="3">
        <v>39</v>
      </c>
      <c r="P49" s="94" t="s">
        <v>41</v>
      </c>
      <c r="Q49" s="59">
        <v>24407.4</v>
      </c>
      <c r="R49" s="57">
        <f>Q49*1.174</f>
        <v>28654.2876</v>
      </c>
      <c r="S49" s="59">
        <v>23859</v>
      </c>
      <c r="T49" s="57">
        <v>25539.3</v>
      </c>
      <c r="U49" s="57">
        <f t="shared" si="5"/>
        <v>107.04262542436815</v>
      </c>
      <c r="V49" s="57">
        <f t="shared" si="6"/>
        <v>104.63752796283094</v>
      </c>
      <c r="W49" s="59">
        <v>17371.1</v>
      </c>
      <c r="X49" s="57">
        <f>W49*1.115</f>
        <v>19368.7765</v>
      </c>
      <c r="Y49" s="59">
        <v>17183</v>
      </c>
      <c r="Z49" s="59">
        <v>19250.6</v>
      </c>
      <c r="AA49" s="58">
        <f t="shared" si="7"/>
        <v>112.03282313914914</v>
      </c>
      <c r="AB49" s="58">
        <f t="shared" si="8"/>
        <v>110.81969478041114</v>
      </c>
      <c r="AC49" s="59">
        <v>16134.5</v>
      </c>
      <c r="AD49" s="57">
        <f>AC49*1.115</f>
        <v>17989.9675</v>
      </c>
      <c r="AE49" s="59">
        <v>14403.8</v>
      </c>
      <c r="AF49" s="59">
        <v>17517.8</v>
      </c>
      <c r="AG49" s="58">
        <f t="shared" si="12"/>
        <v>121.61929490828808</v>
      </c>
      <c r="AH49" s="58">
        <f t="shared" si="9"/>
        <v>108.57355356534136</v>
      </c>
      <c r="AI49" s="57">
        <v>23512.2</v>
      </c>
      <c r="AJ49" s="57">
        <f>AI49*1.174</f>
        <v>27603.322799999998</v>
      </c>
      <c r="AK49" s="57">
        <v>12255.6</v>
      </c>
      <c r="AL49" s="74">
        <v>8229.25</v>
      </c>
      <c r="AM49" s="77">
        <f t="shared" si="10"/>
        <v>67.14685531512124</v>
      </c>
      <c r="AN49" s="77">
        <f t="shared" si="11"/>
        <v>34.999914937776985</v>
      </c>
    </row>
    <row r="50" spans="1:40" ht="22.5" customHeight="1">
      <c r="A50" s="3">
        <v>40</v>
      </c>
      <c r="B50" s="94" t="s">
        <v>42</v>
      </c>
      <c r="C50" s="57">
        <v>21503</v>
      </c>
      <c r="D50" s="57">
        <v>23545</v>
      </c>
      <c r="E50" s="57">
        <v>19748</v>
      </c>
      <c r="F50" s="56">
        <v>21516</v>
      </c>
      <c r="G50" s="56">
        <f t="shared" si="2"/>
        <v>108.95280534737695</v>
      </c>
      <c r="H50" s="56">
        <f t="shared" si="13"/>
        <v>100.06045668046319</v>
      </c>
      <c r="I50" s="57">
        <v>12200</v>
      </c>
      <c r="J50" s="57">
        <v>13360</v>
      </c>
      <c r="K50" s="57">
        <v>11930</v>
      </c>
      <c r="L50" s="57">
        <v>13200</v>
      </c>
      <c r="M50" s="57">
        <f t="shared" si="3"/>
        <v>110.64543168482817</v>
      </c>
      <c r="N50" s="57">
        <f t="shared" si="4"/>
        <v>108.19672131147541</v>
      </c>
      <c r="O50" s="3">
        <v>40</v>
      </c>
      <c r="P50" s="94" t="s">
        <v>42</v>
      </c>
      <c r="Q50" s="57">
        <v>24100</v>
      </c>
      <c r="R50" s="57">
        <v>26900</v>
      </c>
      <c r="S50" s="57">
        <v>21705</v>
      </c>
      <c r="T50" s="57">
        <v>24700</v>
      </c>
      <c r="U50" s="57">
        <f t="shared" si="5"/>
        <v>113.79866390232665</v>
      </c>
      <c r="V50" s="57">
        <f t="shared" si="6"/>
        <v>102.48962655601659</v>
      </c>
      <c r="W50" s="57">
        <v>14920</v>
      </c>
      <c r="X50" s="57">
        <v>16412</v>
      </c>
      <c r="Y50" s="57">
        <v>13595</v>
      </c>
      <c r="Z50" s="57">
        <v>15980</v>
      </c>
      <c r="AA50" s="58">
        <f t="shared" si="7"/>
        <v>117.5432144170651</v>
      </c>
      <c r="AB50" s="58">
        <f t="shared" si="8"/>
        <v>107.10455764075067</v>
      </c>
      <c r="AC50" s="57">
        <v>14480</v>
      </c>
      <c r="AD50" s="57">
        <v>15928</v>
      </c>
      <c r="AE50" s="57">
        <v>15098</v>
      </c>
      <c r="AF50" s="57">
        <v>15350</v>
      </c>
      <c r="AG50" s="58">
        <f t="shared" si="12"/>
        <v>101.66909524440324</v>
      </c>
      <c r="AH50" s="58">
        <f t="shared" si="9"/>
        <v>106.00828729281768</v>
      </c>
      <c r="AI50" s="57">
        <v>13610</v>
      </c>
      <c r="AJ50" s="57">
        <v>14971</v>
      </c>
      <c r="AK50" s="57">
        <v>13598</v>
      </c>
      <c r="AL50" s="78">
        <v>13612</v>
      </c>
      <c r="AM50" s="77">
        <f t="shared" si="10"/>
        <v>100.10295631710547</v>
      </c>
      <c r="AN50" s="77">
        <f t="shared" si="11"/>
        <v>100.01469507714916</v>
      </c>
    </row>
    <row r="51" spans="1:40" ht="22.5" customHeight="1">
      <c r="A51" s="3">
        <v>41</v>
      </c>
      <c r="B51" s="94" t="s">
        <v>43</v>
      </c>
      <c r="C51" s="57">
        <v>23429.73</v>
      </c>
      <c r="D51" s="57">
        <v>29093</v>
      </c>
      <c r="E51" s="57">
        <v>22446</v>
      </c>
      <c r="F51" s="57">
        <v>23845</v>
      </c>
      <c r="G51" s="56">
        <f t="shared" si="2"/>
        <v>106.23273634500579</v>
      </c>
      <c r="H51" s="56">
        <f t="shared" si="13"/>
        <v>101.77240625478825</v>
      </c>
      <c r="I51" s="57">
        <v>12585</v>
      </c>
      <c r="J51" s="57">
        <v>16074</v>
      </c>
      <c r="K51" s="57">
        <v>11292</v>
      </c>
      <c r="L51" s="57">
        <v>12638</v>
      </c>
      <c r="M51" s="57">
        <f t="shared" si="3"/>
        <v>111.91994332270635</v>
      </c>
      <c r="N51" s="57">
        <f t="shared" si="4"/>
        <v>100.42113627334129</v>
      </c>
      <c r="O51" s="3">
        <v>41</v>
      </c>
      <c r="P51" s="94" t="s">
        <v>43</v>
      </c>
      <c r="Q51" s="57">
        <v>29121</v>
      </c>
      <c r="R51" s="57">
        <v>29093</v>
      </c>
      <c r="S51" s="57">
        <v>28654</v>
      </c>
      <c r="T51" s="57">
        <v>30072</v>
      </c>
      <c r="U51" s="57">
        <f t="shared" si="5"/>
        <v>104.94869826202276</v>
      </c>
      <c r="V51" s="57">
        <f t="shared" si="6"/>
        <v>103.26568455753579</v>
      </c>
      <c r="W51" s="57">
        <v>18480</v>
      </c>
      <c r="X51" s="57">
        <v>19565</v>
      </c>
      <c r="Y51" s="57">
        <v>18110</v>
      </c>
      <c r="Z51" s="57">
        <v>19042</v>
      </c>
      <c r="AA51" s="58">
        <f t="shared" si="7"/>
        <v>105.14632799558254</v>
      </c>
      <c r="AB51" s="58">
        <f t="shared" si="8"/>
        <v>103.04112554112554</v>
      </c>
      <c r="AC51" s="57">
        <v>18031</v>
      </c>
      <c r="AD51" s="57">
        <v>19089</v>
      </c>
      <c r="AE51" s="57">
        <v>17670</v>
      </c>
      <c r="AF51" s="57">
        <v>18660</v>
      </c>
      <c r="AG51" s="58">
        <f t="shared" si="12"/>
        <v>105.60271646859083</v>
      </c>
      <c r="AH51" s="58">
        <f t="shared" si="9"/>
        <v>103.48843658144307</v>
      </c>
      <c r="AI51" s="57">
        <v>14185</v>
      </c>
      <c r="AJ51" s="57">
        <v>16074</v>
      </c>
      <c r="AK51" s="57">
        <v>13927</v>
      </c>
      <c r="AL51" s="78">
        <v>14020</v>
      </c>
      <c r="AM51" s="77">
        <f t="shared" si="10"/>
        <v>100.66776764558053</v>
      </c>
      <c r="AN51" s="77">
        <f t="shared" si="11"/>
        <v>98.83679943602397</v>
      </c>
    </row>
    <row r="52" spans="1:40" ht="22.5" customHeight="1">
      <c r="A52" s="3">
        <v>42</v>
      </c>
      <c r="B52" s="94" t="s">
        <v>44</v>
      </c>
      <c r="C52" s="57">
        <v>22003</v>
      </c>
      <c r="D52" s="57">
        <v>22718</v>
      </c>
      <c r="E52" s="57">
        <v>21416</v>
      </c>
      <c r="F52" s="57">
        <v>20740</v>
      </c>
      <c r="G52" s="56">
        <f t="shared" si="2"/>
        <v>96.84348150915204</v>
      </c>
      <c r="H52" s="56">
        <f t="shared" si="13"/>
        <v>94.25987365359269</v>
      </c>
      <c r="I52" s="57">
        <v>14847</v>
      </c>
      <c r="J52" s="57">
        <v>15708</v>
      </c>
      <c r="K52" s="57">
        <v>13857</v>
      </c>
      <c r="L52" s="57">
        <v>14261</v>
      </c>
      <c r="M52" s="57">
        <f t="shared" si="3"/>
        <v>102.91549397416469</v>
      </c>
      <c r="N52" s="57">
        <f t="shared" si="4"/>
        <v>96.05307469522462</v>
      </c>
      <c r="O52" s="3">
        <v>42</v>
      </c>
      <c r="P52" s="94" t="s">
        <v>44</v>
      </c>
      <c r="Q52" s="58">
        <v>27936</v>
      </c>
      <c r="R52" s="58">
        <v>29556</v>
      </c>
      <c r="S52" s="58">
        <v>23827</v>
      </c>
      <c r="T52" s="57">
        <v>27684</v>
      </c>
      <c r="U52" s="57">
        <f t="shared" si="5"/>
        <v>116.18751836152263</v>
      </c>
      <c r="V52" s="57">
        <f t="shared" si="6"/>
        <v>99.0979381443299</v>
      </c>
      <c r="W52" s="58">
        <v>19547</v>
      </c>
      <c r="X52" s="58">
        <v>20681</v>
      </c>
      <c r="Y52" s="58">
        <v>18553</v>
      </c>
      <c r="Z52" s="58">
        <v>19949</v>
      </c>
      <c r="AA52" s="58">
        <f t="shared" si="7"/>
        <v>107.52438958658976</v>
      </c>
      <c r="AB52" s="58">
        <f t="shared" si="8"/>
        <v>102.05658157261983</v>
      </c>
      <c r="AC52" s="58">
        <v>19159</v>
      </c>
      <c r="AD52" s="58">
        <v>20270</v>
      </c>
      <c r="AE52" s="58">
        <v>18186</v>
      </c>
      <c r="AF52" s="58">
        <v>19554</v>
      </c>
      <c r="AG52" s="58">
        <f t="shared" si="12"/>
        <v>107.52226987792808</v>
      </c>
      <c r="AH52" s="58">
        <f t="shared" si="9"/>
        <v>102.06169424291456</v>
      </c>
      <c r="AI52" s="57">
        <v>20428.8263157895</v>
      </c>
      <c r="AJ52" s="57">
        <v>20419.8954887218</v>
      </c>
      <c r="AK52" s="57">
        <v>20410.9646616541</v>
      </c>
      <c r="AL52" s="78">
        <v>20402.0338345865</v>
      </c>
      <c r="AM52" s="77">
        <f t="shared" si="10"/>
        <v>99.9562449535549</v>
      </c>
      <c r="AN52" s="77">
        <f t="shared" si="11"/>
        <v>99.8688496304739</v>
      </c>
    </row>
    <row r="53" spans="1:40" ht="22.5" customHeight="1">
      <c r="A53" s="3"/>
      <c r="B53" s="93" t="s">
        <v>91</v>
      </c>
      <c r="C53" s="59"/>
      <c r="D53" s="59"/>
      <c r="E53" s="59"/>
      <c r="F53" s="59"/>
      <c r="G53" s="56"/>
      <c r="H53" s="56"/>
      <c r="I53" s="59"/>
      <c r="J53" s="59"/>
      <c r="K53" s="59"/>
      <c r="L53" s="59"/>
      <c r="M53" s="57"/>
      <c r="N53" s="57"/>
      <c r="O53" s="3"/>
      <c r="P53" s="93" t="s">
        <v>91</v>
      </c>
      <c r="Q53" s="59"/>
      <c r="R53" s="59"/>
      <c r="S53" s="59"/>
      <c r="T53" s="59"/>
      <c r="U53" s="57"/>
      <c r="V53" s="57"/>
      <c r="W53" s="59"/>
      <c r="X53" s="59"/>
      <c r="Y53" s="59"/>
      <c r="Z53" s="59"/>
      <c r="AA53" s="58"/>
      <c r="AB53" s="58"/>
      <c r="AC53" s="59"/>
      <c r="AD53" s="59"/>
      <c r="AE53" s="59"/>
      <c r="AF53" s="59"/>
      <c r="AG53" s="58"/>
      <c r="AH53" s="58"/>
      <c r="AI53" s="59"/>
      <c r="AJ53" s="59"/>
      <c r="AK53" s="59"/>
      <c r="AL53" s="79"/>
      <c r="AM53" s="77"/>
      <c r="AN53" s="77"/>
    </row>
    <row r="54" spans="1:40" ht="22.5" customHeight="1">
      <c r="A54" s="3">
        <v>43</v>
      </c>
      <c r="B54" s="94" t="s">
        <v>45</v>
      </c>
      <c r="C54" s="59">
        <v>28660</v>
      </c>
      <c r="D54" s="59">
        <v>32391</v>
      </c>
      <c r="E54" s="59">
        <v>28091.86</v>
      </c>
      <c r="F54" s="59">
        <v>31036.91</v>
      </c>
      <c r="G54" s="56">
        <f t="shared" si="2"/>
        <v>110.48364188060171</v>
      </c>
      <c r="H54" s="56">
        <f t="shared" si="13"/>
        <v>108.29347522679693</v>
      </c>
      <c r="I54" s="59">
        <v>16800</v>
      </c>
      <c r="J54" s="59">
        <v>18128</v>
      </c>
      <c r="K54" s="59">
        <v>16569.09</v>
      </c>
      <c r="L54" s="59">
        <v>16472.91</v>
      </c>
      <c r="M54" s="57">
        <f t="shared" si="3"/>
        <v>99.41952153075395</v>
      </c>
      <c r="N54" s="57">
        <f t="shared" si="4"/>
        <v>98.05303571428571</v>
      </c>
      <c r="O54" s="3">
        <v>43</v>
      </c>
      <c r="P54" s="94" t="s">
        <v>45</v>
      </c>
      <c r="Q54" s="59">
        <v>31298.57</v>
      </c>
      <c r="R54" s="59">
        <v>35367.38</v>
      </c>
      <c r="S54" s="59">
        <v>30750.6</v>
      </c>
      <c r="T54" s="59">
        <v>32270.82</v>
      </c>
      <c r="U54" s="57">
        <f t="shared" si="5"/>
        <v>104.94370841544556</v>
      </c>
      <c r="V54" s="57">
        <f t="shared" si="6"/>
        <v>103.10637195245663</v>
      </c>
      <c r="W54" s="59">
        <v>19180.59</v>
      </c>
      <c r="X54" s="59">
        <v>20695.86</v>
      </c>
      <c r="Y54" s="59">
        <v>14577.97</v>
      </c>
      <c r="Z54" s="59">
        <v>21793.95</v>
      </c>
      <c r="AA54" s="58">
        <f t="shared" si="7"/>
        <v>149.49921010950084</v>
      </c>
      <c r="AB54" s="58">
        <f t="shared" si="8"/>
        <v>113.62502404774828</v>
      </c>
      <c r="AC54" s="56">
        <v>17610.31</v>
      </c>
      <c r="AD54" s="59">
        <v>19001.52</v>
      </c>
      <c r="AE54" s="59">
        <v>16920.36</v>
      </c>
      <c r="AF54" s="59">
        <v>19059.88</v>
      </c>
      <c r="AG54" s="58">
        <f t="shared" si="12"/>
        <v>112.64464822261463</v>
      </c>
      <c r="AH54" s="58">
        <f t="shared" si="9"/>
        <v>108.23137128193653</v>
      </c>
      <c r="AI54" s="59">
        <v>17866.0227894737</v>
      </c>
      <c r="AJ54" s="59">
        <v>17345.2745789474</v>
      </c>
      <c r="AK54" s="59">
        <v>16824.5263684211</v>
      </c>
      <c r="AL54" s="79">
        <v>16303.7781578947</v>
      </c>
      <c r="AM54" s="77">
        <f t="shared" si="10"/>
        <v>96.90482692277259</v>
      </c>
      <c r="AN54" s="77">
        <f t="shared" si="11"/>
        <v>91.25577835656046</v>
      </c>
    </row>
    <row r="55" spans="1:40" ht="22.5" customHeight="1">
      <c r="A55" s="3">
        <v>44</v>
      </c>
      <c r="B55" s="94" t="s">
        <v>46</v>
      </c>
      <c r="C55" s="57">
        <v>19635</v>
      </c>
      <c r="D55" s="57">
        <v>23270</v>
      </c>
      <c r="E55" s="57">
        <v>19577</v>
      </c>
      <c r="F55" s="56">
        <v>23040</v>
      </c>
      <c r="G55" s="56">
        <f t="shared" si="2"/>
        <v>117.68912499361494</v>
      </c>
      <c r="H55" s="56">
        <f t="shared" si="13"/>
        <v>117.34148204736441</v>
      </c>
      <c r="I55" s="57">
        <v>10842</v>
      </c>
      <c r="J55" s="57">
        <v>12548</v>
      </c>
      <c r="K55" s="57">
        <v>10748</v>
      </c>
      <c r="L55" s="57">
        <v>12424</v>
      </c>
      <c r="M55" s="57">
        <f t="shared" si="3"/>
        <v>115.59359880908076</v>
      </c>
      <c r="N55" s="57">
        <f t="shared" si="4"/>
        <v>114.5914038000369</v>
      </c>
      <c r="O55" s="3">
        <v>44</v>
      </c>
      <c r="P55" s="94" t="s">
        <v>46</v>
      </c>
      <c r="Q55" s="59">
        <v>21102</v>
      </c>
      <c r="R55" s="59">
        <v>27165</v>
      </c>
      <c r="S55" s="59">
        <v>20464</v>
      </c>
      <c r="T55" s="57">
        <v>26896</v>
      </c>
      <c r="U55" s="57">
        <f t="shared" si="5"/>
        <v>131.43080531665362</v>
      </c>
      <c r="V55" s="57">
        <f t="shared" si="6"/>
        <v>127.45711306985119</v>
      </c>
      <c r="W55" s="59">
        <v>14072</v>
      </c>
      <c r="X55" s="59">
        <v>17236</v>
      </c>
      <c r="Y55" s="59">
        <v>13858</v>
      </c>
      <c r="Z55" s="59">
        <v>17066</v>
      </c>
      <c r="AA55" s="58">
        <f t="shared" si="7"/>
        <v>123.14908356184154</v>
      </c>
      <c r="AB55" s="58">
        <f t="shared" si="8"/>
        <v>121.27629334849345</v>
      </c>
      <c r="AC55" s="59">
        <v>11719</v>
      </c>
      <c r="AD55" s="59">
        <v>14356</v>
      </c>
      <c r="AE55" s="59">
        <v>11542</v>
      </c>
      <c r="AF55" s="59">
        <v>14214</v>
      </c>
      <c r="AG55" s="58">
        <f t="shared" si="12"/>
        <v>123.15023392826201</v>
      </c>
      <c r="AH55" s="58">
        <f t="shared" si="9"/>
        <v>121.29021247546719</v>
      </c>
      <c r="AI55" s="57">
        <v>9418</v>
      </c>
      <c r="AJ55" s="57">
        <v>10681</v>
      </c>
      <c r="AK55" s="57">
        <v>8660</v>
      </c>
      <c r="AL55" s="79">
        <v>10575</v>
      </c>
      <c r="AM55" s="77">
        <f t="shared" si="10"/>
        <v>122.11316397228637</v>
      </c>
      <c r="AN55" s="77">
        <f t="shared" si="11"/>
        <v>112.28498619664474</v>
      </c>
    </row>
    <row r="56" spans="1:40" ht="22.5" customHeight="1">
      <c r="A56" s="3">
        <v>45</v>
      </c>
      <c r="B56" s="94" t="s">
        <v>47</v>
      </c>
      <c r="C56" s="57">
        <v>22214</v>
      </c>
      <c r="D56" s="57">
        <v>24104</v>
      </c>
      <c r="E56" s="57">
        <v>21411</v>
      </c>
      <c r="F56" s="56">
        <v>24104</v>
      </c>
      <c r="G56" s="56">
        <f t="shared" si="2"/>
        <v>112.5776470038765</v>
      </c>
      <c r="H56" s="56">
        <f t="shared" si="13"/>
        <v>108.50814801476547</v>
      </c>
      <c r="I56" s="57">
        <v>11753</v>
      </c>
      <c r="J56" s="57">
        <v>13119</v>
      </c>
      <c r="K56" s="57">
        <v>11525</v>
      </c>
      <c r="L56" s="57">
        <v>13119</v>
      </c>
      <c r="M56" s="57">
        <f t="shared" si="3"/>
        <v>113.83080260303689</v>
      </c>
      <c r="N56" s="57">
        <f t="shared" si="4"/>
        <v>111.62256445162937</v>
      </c>
      <c r="O56" s="3">
        <v>45</v>
      </c>
      <c r="P56" s="94" t="s">
        <v>47</v>
      </c>
      <c r="Q56" s="86">
        <v>25005</v>
      </c>
      <c r="R56" s="86">
        <v>28817</v>
      </c>
      <c r="S56" s="86">
        <v>23036</v>
      </c>
      <c r="T56" s="87">
        <v>28817</v>
      </c>
      <c r="U56" s="57">
        <f t="shared" si="5"/>
        <v>125.09550269143948</v>
      </c>
      <c r="V56" s="57">
        <f t="shared" si="6"/>
        <v>115.24495100979803</v>
      </c>
      <c r="W56" s="86">
        <v>16148</v>
      </c>
      <c r="X56" s="86">
        <v>17726</v>
      </c>
      <c r="Y56" s="86">
        <v>15849</v>
      </c>
      <c r="Z56" s="86">
        <v>17726</v>
      </c>
      <c r="AA56" s="58">
        <f t="shared" si="7"/>
        <v>111.84301848697078</v>
      </c>
      <c r="AB56" s="58">
        <f t="shared" si="8"/>
        <v>109.77210800099084</v>
      </c>
      <c r="AC56" s="86">
        <v>12363</v>
      </c>
      <c r="AD56" s="86">
        <v>13416</v>
      </c>
      <c r="AE56" s="86">
        <v>11532</v>
      </c>
      <c r="AF56" s="86">
        <v>13416</v>
      </c>
      <c r="AG56" s="58">
        <f t="shared" si="12"/>
        <v>116.33714880332985</v>
      </c>
      <c r="AH56" s="58">
        <f t="shared" si="9"/>
        <v>108.5173501577287</v>
      </c>
      <c r="AI56" s="57">
        <v>14320.8105263158</v>
      </c>
      <c r="AJ56" s="57">
        <v>13945.6496240601</v>
      </c>
      <c r="AK56" s="57">
        <v>13570.4887218045</v>
      </c>
      <c r="AL56" s="74">
        <v>13195.3278195489</v>
      </c>
      <c r="AM56" s="77">
        <f t="shared" si="10"/>
        <v>97.23546505990748</v>
      </c>
      <c r="AN56" s="77">
        <f t="shared" si="11"/>
        <v>92.14092872258367</v>
      </c>
    </row>
    <row r="57" spans="1:40" ht="22.5" customHeight="1">
      <c r="A57" s="3">
        <v>46</v>
      </c>
      <c r="B57" s="94" t="s">
        <v>48</v>
      </c>
      <c r="C57" s="57">
        <v>23974</v>
      </c>
      <c r="D57" s="57">
        <v>28037</v>
      </c>
      <c r="E57" s="57">
        <v>21685</v>
      </c>
      <c r="F57" s="56">
        <v>27657</v>
      </c>
      <c r="G57" s="56">
        <f t="shared" si="2"/>
        <v>127.53977403735301</v>
      </c>
      <c r="H57" s="56">
        <f t="shared" si="13"/>
        <v>115.36247601568365</v>
      </c>
      <c r="I57" s="57">
        <v>14648</v>
      </c>
      <c r="J57" s="57">
        <v>17771</v>
      </c>
      <c r="K57" s="57">
        <v>13038</v>
      </c>
      <c r="L57" s="57">
        <v>16482</v>
      </c>
      <c r="M57" s="57">
        <f t="shared" si="3"/>
        <v>126.41509433962264</v>
      </c>
      <c r="N57" s="57">
        <f t="shared" si="4"/>
        <v>112.5204806116876</v>
      </c>
      <c r="O57" s="3">
        <v>46</v>
      </c>
      <c r="P57" s="94" t="s">
        <v>48</v>
      </c>
      <c r="Q57" s="59">
        <v>28072</v>
      </c>
      <c r="R57" s="59">
        <v>31964</v>
      </c>
      <c r="S57" s="59">
        <v>24722</v>
      </c>
      <c r="T57" s="57">
        <v>31530</v>
      </c>
      <c r="U57" s="57">
        <f t="shared" si="5"/>
        <v>127.53822506269718</v>
      </c>
      <c r="V57" s="57">
        <f t="shared" si="6"/>
        <v>112.31832430891993</v>
      </c>
      <c r="W57" s="59">
        <v>20581</v>
      </c>
      <c r="X57" s="59">
        <v>24635</v>
      </c>
      <c r="Y57" s="59">
        <v>18384</v>
      </c>
      <c r="Z57" s="59">
        <v>23240</v>
      </c>
      <c r="AA57" s="58">
        <f t="shared" si="7"/>
        <v>126.414273281114</v>
      </c>
      <c r="AB57" s="58">
        <f t="shared" si="8"/>
        <v>112.91968320295418</v>
      </c>
      <c r="AC57" s="57">
        <v>19176</v>
      </c>
      <c r="AD57" s="57">
        <v>22936</v>
      </c>
      <c r="AE57" s="57">
        <v>17116</v>
      </c>
      <c r="AF57" s="57">
        <v>21637</v>
      </c>
      <c r="AG57" s="58">
        <f t="shared" si="12"/>
        <v>126.41388174807197</v>
      </c>
      <c r="AH57" s="58">
        <f t="shared" si="9"/>
        <v>112.83375052148519</v>
      </c>
      <c r="AI57" s="57">
        <v>21442.8315789474</v>
      </c>
      <c r="AJ57" s="57">
        <v>21355.077443609</v>
      </c>
      <c r="AK57" s="57">
        <v>21267.3233082707</v>
      </c>
      <c r="AL57" s="74">
        <v>21179.5691729323</v>
      </c>
      <c r="AM57" s="77">
        <f t="shared" si="10"/>
        <v>99.58737574039573</v>
      </c>
      <c r="AN57" s="77">
        <f t="shared" si="11"/>
        <v>98.77225913449989</v>
      </c>
    </row>
    <row r="58" spans="1:40" ht="22.5" customHeight="1">
      <c r="A58" s="3">
        <v>47</v>
      </c>
      <c r="B58" s="94" t="s">
        <v>49</v>
      </c>
      <c r="C58" s="57">
        <v>22627</v>
      </c>
      <c r="D58" s="57">
        <v>26179.7</v>
      </c>
      <c r="E58" s="57">
        <f>(35644+25429+3510.1)/(523+375+45)/3*1000</f>
        <v>22828.950159066808</v>
      </c>
      <c r="F58" s="56">
        <v>22966</v>
      </c>
      <c r="G58" s="56">
        <f t="shared" si="2"/>
        <v>100.60033352378564</v>
      </c>
      <c r="H58" s="56">
        <f t="shared" si="13"/>
        <v>101.49821010297433</v>
      </c>
      <c r="I58" s="57">
        <v>13091.1</v>
      </c>
      <c r="J58" s="57">
        <v>15259.2</v>
      </c>
      <c r="K58" s="57">
        <f>(42308.9/3/1072*1000)</f>
        <v>13155.75248756219</v>
      </c>
      <c r="L58" s="57">
        <v>13248</v>
      </c>
      <c r="M58" s="57">
        <f t="shared" si="3"/>
        <v>100.70119525678993</v>
      </c>
      <c r="N58" s="57">
        <f t="shared" si="4"/>
        <v>101.19852418818891</v>
      </c>
      <c r="O58" s="3">
        <v>47</v>
      </c>
      <c r="P58" s="94" t="s">
        <v>49</v>
      </c>
      <c r="Q58" s="59">
        <v>24752.9</v>
      </c>
      <c r="R58" s="57">
        <v>26180</v>
      </c>
      <c r="S58" s="58">
        <f>18015.8/233*1000/3</f>
        <v>25773.676680972818</v>
      </c>
      <c r="T58" s="57">
        <f>17810/212/3*1000</f>
        <v>28003.14465408805</v>
      </c>
      <c r="U58" s="57">
        <f t="shared" si="5"/>
        <v>108.65017436476619</v>
      </c>
      <c r="V58" s="57">
        <f t="shared" si="6"/>
        <v>113.13076307862129</v>
      </c>
      <c r="W58" s="59">
        <v>16842</v>
      </c>
      <c r="X58" s="57">
        <v>17959</v>
      </c>
      <c r="Y58" s="58">
        <v>16553</v>
      </c>
      <c r="Z58" s="58">
        <v>18260</v>
      </c>
      <c r="AA58" s="58">
        <f t="shared" si="7"/>
        <v>110.31233009122215</v>
      </c>
      <c r="AB58" s="58">
        <f t="shared" si="8"/>
        <v>108.41942762142263</v>
      </c>
      <c r="AC58" s="59">
        <v>14048</v>
      </c>
      <c r="AD58" s="57">
        <v>15259.2</v>
      </c>
      <c r="AE58" s="58">
        <v>13445</v>
      </c>
      <c r="AF58" s="58">
        <v>15506</v>
      </c>
      <c r="AG58" s="58">
        <f t="shared" si="12"/>
        <v>115.32911863146151</v>
      </c>
      <c r="AH58" s="58">
        <f t="shared" si="9"/>
        <v>110.37870159453303</v>
      </c>
      <c r="AI58" s="57">
        <v>13004</v>
      </c>
      <c r="AJ58" s="57">
        <v>15259.2</v>
      </c>
      <c r="AK58" s="57">
        <f>30542/3/820*1000</f>
        <v>12415.447154471543</v>
      </c>
      <c r="AL58" s="76">
        <v>12619.9</v>
      </c>
      <c r="AM58" s="77">
        <f t="shared" si="10"/>
        <v>101.64676183616007</v>
      </c>
      <c r="AN58" s="77">
        <f t="shared" si="11"/>
        <v>97.04629344816979</v>
      </c>
    </row>
    <row r="59" spans="1:40" ht="22.5" customHeight="1">
      <c r="A59" s="3">
        <v>48</v>
      </c>
      <c r="B59" s="94" t="s">
        <v>50</v>
      </c>
      <c r="C59" s="56">
        <v>22907.3</v>
      </c>
      <c r="D59" s="56">
        <v>25282.6</v>
      </c>
      <c r="E59" s="56">
        <v>21951.9</v>
      </c>
      <c r="F59" s="56">
        <v>25249.9</v>
      </c>
      <c r="G59" s="56">
        <f t="shared" si="2"/>
        <v>115.02375648577117</v>
      </c>
      <c r="H59" s="56">
        <f t="shared" si="13"/>
        <v>110.22643436808355</v>
      </c>
      <c r="I59" s="56">
        <v>13296.2</v>
      </c>
      <c r="J59" s="56">
        <v>14614.2</v>
      </c>
      <c r="K59" s="56">
        <v>12454.7</v>
      </c>
      <c r="L59" s="56">
        <v>14283.1</v>
      </c>
      <c r="M59" s="57">
        <f t="shared" si="3"/>
        <v>114.68040177603636</v>
      </c>
      <c r="N59" s="57">
        <f t="shared" si="4"/>
        <v>107.42242144372076</v>
      </c>
      <c r="O59" s="3">
        <v>48</v>
      </c>
      <c r="P59" s="94" t="s">
        <v>50</v>
      </c>
      <c r="Q59" s="59">
        <v>25822.2</v>
      </c>
      <c r="R59" s="59">
        <v>28904.2</v>
      </c>
      <c r="S59" s="59">
        <v>28564.4</v>
      </c>
      <c r="T59" s="56">
        <v>30672.4</v>
      </c>
      <c r="U59" s="57">
        <f t="shared" si="5"/>
        <v>107.37981543459692</v>
      </c>
      <c r="V59" s="57">
        <f t="shared" si="6"/>
        <v>118.78306263602636</v>
      </c>
      <c r="W59" s="59">
        <v>17079.4</v>
      </c>
      <c r="X59" s="59">
        <v>18787</v>
      </c>
      <c r="Y59" s="59">
        <v>18444.6</v>
      </c>
      <c r="Z59" s="59">
        <v>19595</v>
      </c>
      <c r="AA59" s="58">
        <f t="shared" si="7"/>
        <v>106.23705583205924</v>
      </c>
      <c r="AB59" s="58">
        <f t="shared" si="8"/>
        <v>114.72885464360574</v>
      </c>
      <c r="AC59" s="59">
        <v>12426.8</v>
      </c>
      <c r="AD59" s="59">
        <v>13982.6</v>
      </c>
      <c r="AE59" s="59">
        <v>12617.7</v>
      </c>
      <c r="AF59" s="59">
        <v>12672.4</v>
      </c>
      <c r="AG59" s="58">
        <f t="shared" si="12"/>
        <v>100.43351799456319</v>
      </c>
      <c r="AH59" s="58">
        <f t="shared" si="9"/>
        <v>101.97637364405962</v>
      </c>
      <c r="AI59" s="56">
        <v>11441.4</v>
      </c>
      <c r="AJ59" s="56">
        <v>12680.6</v>
      </c>
      <c r="AK59" s="56">
        <v>11253</v>
      </c>
      <c r="AL59" s="79">
        <v>12140.8</v>
      </c>
      <c r="AM59" s="77">
        <f t="shared" si="10"/>
        <v>107.88945170176841</v>
      </c>
      <c r="AN59" s="77">
        <f t="shared" si="11"/>
        <v>106.11288828290245</v>
      </c>
    </row>
    <row r="60" spans="1:40" ht="22.5" customHeight="1">
      <c r="A60" s="3">
        <v>49</v>
      </c>
      <c r="B60" s="94" t="s">
        <v>51</v>
      </c>
      <c r="C60" s="59">
        <v>28472</v>
      </c>
      <c r="D60" s="59">
        <v>31342</v>
      </c>
      <c r="E60" s="59">
        <v>27601</v>
      </c>
      <c r="F60" s="59">
        <v>28879</v>
      </c>
      <c r="G60" s="56">
        <f t="shared" si="2"/>
        <v>104.63026701931088</v>
      </c>
      <c r="H60" s="56">
        <f t="shared" si="13"/>
        <v>101.42947457150886</v>
      </c>
      <c r="I60" s="59">
        <v>18648</v>
      </c>
      <c r="J60" s="59">
        <v>18269</v>
      </c>
      <c r="K60" s="59">
        <v>18344</v>
      </c>
      <c r="L60" s="59">
        <v>19102</v>
      </c>
      <c r="M60" s="57">
        <f t="shared" si="3"/>
        <v>104.13214129960751</v>
      </c>
      <c r="N60" s="57">
        <f t="shared" si="4"/>
        <v>102.43457743457745</v>
      </c>
      <c r="O60" s="3">
        <v>49</v>
      </c>
      <c r="P60" s="94" t="s">
        <v>51</v>
      </c>
      <c r="Q60" s="59">
        <v>28468</v>
      </c>
      <c r="R60" s="59">
        <v>31342</v>
      </c>
      <c r="S60" s="59">
        <v>21746</v>
      </c>
      <c r="T60" s="59">
        <v>32220</v>
      </c>
      <c r="U60" s="57">
        <f t="shared" si="5"/>
        <v>148.1651798031822</v>
      </c>
      <c r="V60" s="57">
        <f t="shared" si="6"/>
        <v>113.17971055219896</v>
      </c>
      <c r="W60" s="59">
        <v>16820</v>
      </c>
      <c r="X60" s="59">
        <v>18269</v>
      </c>
      <c r="Y60" s="59">
        <v>19613</v>
      </c>
      <c r="Z60" s="59">
        <v>21427</v>
      </c>
      <c r="AA60" s="58">
        <f t="shared" si="7"/>
        <v>109.24896752154183</v>
      </c>
      <c r="AB60" s="58">
        <f t="shared" si="8"/>
        <v>127.39001189060642</v>
      </c>
      <c r="AC60" s="59">
        <v>15716</v>
      </c>
      <c r="AD60" s="59">
        <v>18269</v>
      </c>
      <c r="AE60" s="59">
        <v>18700</v>
      </c>
      <c r="AF60" s="59">
        <v>20228</v>
      </c>
      <c r="AG60" s="58">
        <f t="shared" si="12"/>
        <v>108.1711229946524</v>
      </c>
      <c r="AH60" s="58">
        <f t="shared" si="9"/>
        <v>128.70959531687453</v>
      </c>
      <c r="AI60" s="59">
        <v>11958</v>
      </c>
      <c r="AJ60" s="59">
        <v>18269</v>
      </c>
      <c r="AK60" s="59">
        <v>8277</v>
      </c>
      <c r="AL60" s="79">
        <v>12631</v>
      </c>
      <c r="AM60" s="77">
        <f t="shared" si="10"/>
        <v>152.6036003382868</v>
      </c>
      <c r="AN60" s="77">
        <f t="shared" si="11"/>
        <v>105.62803144338517</v>
      </c>
    </row>
    <row r="61" spans="1:40" ht="22.5" customHeight="1">
      <c r="A61" s="3">
        <v>50</v>
      </c>
      <c r="B61" s="94" t="s">
        <v>52</v>
      </c>
      <c r="C61" s="58">
        <v>22178</v>
      </c>
      <c r="D61" s="58">
        <v>24200</v>
      </c>
      <c r="E61" s="58">
        <v>21133</v>
      </c>
      <c r="F61" s="58">
        <v>24908</v>
      </c>
      <c r="G61" s="56">
        <f t="shared" si="2"/>
        <v>117.86305777693656</v>
      </c>
      <c r="H61" s="56">
        <f t="shared" si="13"/>
        <v>112.3094958968347</v>
      </c>
      <c r="I61" s="58">
        <v>12176</v>
      </c>
      <c r="J61" s="58">
        <v>14200</v>
      </c>
      <c r="K61" s="58">
        <v>11834</v>
      </c>
      <c r="L61" s="58">
        <v>14950</v>
      </c>
      <c r="M61" s="57">
        <f t="shared" si="3"/>
        <v>126.33091093459524</v>
      </c>
      <c r="N61" s="57">
        <f t="shared" si="4"/>
        <v>122.7825229960578</v>
      </c>
      <c r="O61" s="3">
        <v>50</v>
      </c>
      <c r="P61" s="94" t="s">
        <v>52</v>
      </c>
      <c r="Q61" s="58">
        <v>24700</v>
      </c>
      <c r="R61" s="58">
        <v>27600</v>
      </c>
      <c r="S61" s="58">
        <v>23250</v>
      </c>
      <c r="T61" s="58">
        <v>28320</v>
      </c>
      <c r="U61" s="57">
        <f t="shared" si="5"/>
        <v>121.80645161290322</v>
      </c>
      <c r="V61" s="57">
        <f t="shared" si="6"/>
        <v>114.65587044534414</v>
      </c>
      <c r="W61" s="58">
        <v>15123</v>
      </c>
      <c r="X61" s="58">
        <v>18000</v>
      </c>
      <c r="Y61" s="58">
        <v>15615</v>
      </c>
      <c r="Z61" s="58">
        <v>17950</v>
      </c>
      <c r="AA61" s="58">
        <f t="shared" si="7"/>
        <v>114.95357028498239</v>
      </c>
      <c r="AB61" s="58">
        <f t="shared" si="8"/>
        <v>118.6933809429346</v>
      </c>
      <c r="AC61" s="58">
        <v>11727</v>
      </c>
      <c r="AD61" s="58">
        <v>15000</v>
      </c>
      <c r="AE61" s="58">
        <v>11912</v>
      </c>
      <c r="AF61" s="58">
        <v>15080</v>
      </c>
      <c r="AG61" s="58">
        <f t="shared" si="12"/>
        <v>126.59503022162527</v>
      </c>
      <c r="AH61" s="58">
        <f t="shared" si="9"/>
        <v>128.5921378016543</v>
      </c>
      <c r="AI61" s="58">
        <v>14700.8</v>
      </c>
      <c r="AJ61" s="58">
        <v>14339.6571428571</v>
      </c>
      <c r="AK61" s="58">
        <v>13978.5142857143</v>
      </c>
      <c r="AL61" s="76">
        <v>13617.3714285714</v>
      </c>
      <c r="AM61" s="77">
        <f t="shared" si="10"/>
        <v>97.41644319445322</v>
      </c>
      <c r="AN61" s="77">
        <f t="shared" si="11"/>
        <v>92.63013869021685</v>
      </c>
    </row>
    <row r="62" spans="1:40" ht="22.5" customHeight="1">
      <c r="A62" s="3">
        <v>51</v>
      </c>
      <c r="B62" s="94" t="s">
        <v>53</v>
      </c>
      <c r="C62" s="57">
        <v>26445.2</v>
      </c>
      <c r="D62" s="57">
        <v>30111.8</v>
      </c>
      <c r="E62" s="57">
        <v>22237.1</v>
      </c>
      <c r="F62" s="57">
        <v>26828.3</v>
      </c>
      <c r="G62" s="56">
        <f t="shared" si="2"/>
        <v>120.64657711662043</v>
      </c>
      <c r="H62" s="56">
        <f t="shared" si="13"/>
        <v>101.44865608881763</v>
      </c>
      <c r="I62" s="57">
        <v>15678.8</v>
      </c>
      <c r="J62" s="57">
        <v>16220.3</v>
      </c>
      <c r="K62" s="57">
        <v>15097.4</v>
      </c>
      <c r="L62" s="57">
        <v>15946.2</v>
      </c>
      <c r="M62" s="57">
        <f t="shared" si="3"/>
        <v>105.62216010703831</v>
      </c>
      <c r="N62" s="57">
        <f t="shared" si="4"/>
        <v>101.70548766487232</v>
      </c>
      <c r="O62" s="3">
        <v>51</v>
      </c>
      <c r="P62" s="94" t="s">
        <v>53</v>
      </c>
      <c r="Q62" s="58">
        <v>27403.1</v>
      </c>
      <c r="R62" s="57">
        <v>30111.8</v>
      </c>
      <c r="S62" s="58">
        <v>25490.7</v>
      </c>
      <c r="T62" s="57">
        <v>27513.6</v>
      </c>
      <c r="U62" s="57">
        <f t="shared" si="5"/>
        <v>107.9358354223305</v>
      </c>
      <c r="V62" s="57">
        <f t="shared" si="6"/>
        <v>100.40323904959658</v>
      </c>
      <c r="W62" s="58">
        <v>18271.2</v>
      </c>
      <c r="X62" s="57">
        <v>19505.4</v>
      </c>
      <c r="Y62" s="58">
        <v>15762.1</v>
      </c>
      <c r="Z62" s="58">
        <v>19015.2</v>
      </c>
      <c r="AA62" s="58">
        <f t="shared" si="7"/>
        <v>120.63874737503251</v>
      </c>
      <c r="AB62" s="58">
        <f t="shared" si="8"/>
        <v>104.07198213582032</v>
      </c>
      <c r="AC62" s="58">
        <v>17430.7</v>
      </c>
      <c r="AD62" s="57">
        <v>18608.2</v>
      </c>
      <c r="AE62" s="58">
        <v>15037</v>
      </c>
      <c r="AF62" s="58">
        <v>18140.5</v>
      </c>
      <c r="AG62" s="58">
        <f t="shared" si="12"/>
        <v>120.63909024406465</v>
      </c>
      <c r="AH62" s="58">
        <f t="shared" si="9"/>
        <v>104.07212561744508</v>
      </c>
      <c r="AI62" s="57">
        <v>16938.2942105263</v>
      </c>
      <c r="AJ62" s="57">
        <v>16547.3955639098</v>
      </c>
      <c r="AK62" s="57">
        <v>16156.4969172932</v>
      </c>
      <c r="AL62" s="78">
        <v>15765.5982706767</v>
      </c>
      <c r="AM62" s="77">
        <f t="shared" si="10"/>
        <v>97.58054825487511</v>
      </c>
      <c r="AN62" s="77">
        <f t="shared" si="11"/>
        <v>93.07665857450495</v>
      </c>
    </row>
    <row r="63" spans="1:40" ht="22.5" customHeight="1">
      <c r="A63" s="3">
        <v>52</v>
      </c>
      <c r="B63" s="94" t="s">
        <v>54</v>
      </c>
      <c r="C63" s="57">
        <v>22846.68181818182</v>
      </c>
      <c r="D63" s="57">
        <v>26772.363636363636</v>
      </c>
      <c r="E63" s="57">
        <v>21891.81818181818</v>
      </c>
      <c r="F63" s="56">
        <v>24051.613636363636</v>
      </c>
      <c r="G63" s="56">
        <f t="shared" si="2"/>
        <v>109.86576554129812</v>
      </c>
      <c r="H63" s="56">
        <f t="shared" si="13"/>
        <v>105.27399045415386</v>
      </c>
      <c r="I63" s="57">
        <v>12773.568181818182</v>
      </c>
      <c r="J63" s="57">
        <v>14965.045454545454</v>
      </c>
      <c r="K63" s="57">
        <v>12245.818181818182</v>
      </c>
      <c r="L63" s="57">
        <v>13202.295454545454</v>
      </c>
      <c r="M63" s="57">
        <f t="shared" si="3"/>
        <v>107.81064407886922</v>
      </c>
      <c r="N63" s="57">
        <f t="shared" si="4"/>
        <v>103.35636265939787</v>
      </c>
      <c r="O63" s="3">
        <v>52</v>
      </c>
      <c r="P63" s="94" t="s">
        <v>54</v>
      </c>
      <c r="Q63" s="59">
        <v>23237.05</v>
      </c>
      <c r="R63" s="59">
        <v>27846.35</v>
      </c>
      <c r="S63" s="59">
        <v>22070.75</v>
      </c>
      <c r="T63" s="56">
        <v>24753.35</v>
      </c>
      <c r="U63" s="57">
        <f t="shared" si="5"/>
        <v>112.15454844080965</v>
      </c>
      <c r="V63" s="57">
        <f t="shared" si="6"/>
        <v>106.52535498266775</v>
      </c>
      <c r="W63" s="59">
        <v>15196.787878787878</v>
      </c>
      <c r="X63" s="59">
        <v>17502.545454545456</v>
      </c>
      <c r="Y63" s="59">
        <v>14698.09090909091</v>
      </c>
      <c r="Z63" s="59">
        <v>15951.878787878788</v>
      </c>
      <c r="AA63" s="58">
        <f t="shared" si="7"/>
        <v>108.53027707164608</v>
      </c>
      <c r="AB63" s="58">
        <f t="shared" si="8"/>
        <v>104.96875336494556</v>
      </c>
      <c r="AC63" s="59">
        <v>12952.57142857143</v>
      </c>
      <c r="AD63" s="59">
        <v>15367.07142857143</v>
      </c>
      <c r="AE63" s="59">
        <v>12771.214285714286</v>
      </c>
      <c r="AF63" s="59">
        <v>13672.285714285714</v>
      </c>
      <c r="AG63" s="58">
        <f t="shared" si="12"/>
        <v>107.05548750817965</v>
      </c>
      <c r="AH63" s="58">
        <f t="shared" si="9"/>
        <v>105.55653593329508</v>
      </c>
      <c r="AI63" s="57">
        <v>13688.0090783778</v>
      </c>
      <c r="AJ63" s="57">
        <v>13254.6330361618</v>
      </c>
      <c r="AK63" s="57">
        <v>12821.2569939459</v>
      </c>
      <c r="AL63" s="74">
        <v>12387.88095173</v>
      </c>
      <c r="AM63" s="77">
        <f t="shared" si="10"/>
        <v>96.6198630725479</v>
      </c>
      <c r="AN63" s="77">
        <f t="shared" si="11"/>
        <v>90.501700289624</v>
      </c>
    </row>
    <row r="64" spans="1:40" ht="22.5" customHeight="1">
      <c r="A64" s="3">
        <v>53</v>
      </c>
      <c r="B64" s="94" t="s">
        <v>55</v>
      </c>
      <c r="C64" s="57">
        <v>22499.6</v>
      </c>
      <c r="D64" s="57">
        <v>31000</v>
      </c>
      <c r="E64" s="57">
        <v>21300.8</v>
      </c>
      <c r="F64" s="57">
        <v>26013.8</v>
      </c>
      <c r="G64" s="56">
        <f t="shared" si="2"/>
        <v>122.1259295425524</v>
      </c>
      <c r="H64" s="56">
        <f t="shared" si="13"/>
        <v>115.6189443367882</v>
      </c>
      <c r="I64" s="57">
        <v>12757.2</v>
      </c>
      <c r="J64" s="57">
        <v>18000</v>
      </c>
      <c r="K64" s="57">
        <v>12503.7</v>
      </c>
      <c r="L64" s="57">
        <v>13457.2</v>
      </c>
      <c r="M64" s="57">
        <f t="shared" si="3"/>
        <v>107.62574278013707</v>
      </c>
      <c r="N64" s="57">
        <f t="shared" si="4"/>
        <v>105.48709748220612</v>
      </c>
      <c r="O64" s="3">
        <v>53</v>
      </c>
      <c r="P64" s="94" t="s">
        <v>55</v>
      </c>
      <c r="Q64" s="57">
        <v>27046.9</v>
      </c>
      <c r="R64" s="57">
        <v>32800</v>
      </c>
      <c r="S64" s="57">
        <v>24019.9</v>
      </c>
      <c r="T64" s="57">
        <v>30897.1</v>
      </c>
      <c r="U64" s="57">
        <f t="shared" si="5"/>
        <v>128.63125991365493</v>
      </c>
      <c r="V64" s="57">
        <f t="shared" si="6"/>
        <v>114.23527280390728</v>
      </c>
      <c r="W64" s="57">
        <v>17478.3</v>
      </c>
      <c r="X64" s="57">
        <v>19100</v>
      </c>
      <c r="Y64" s="57">
        <v>16579.1</v>
      </c>
      <c r="Z64" s="57">
        <v>18470.3</v>
      </c>
      <c r="AA64" s="58">
        <f t="shared" si="7"/>
        <v>111.40713307718755</v>
      </c>
      <c r="AB64" s="58">
        <f t="shared" si="8"/>
        <v>105.67560918395952</v>
      </c>
      <c r="AC64" s="57">
        <v>16142.4</v>
      </c>
      <c r="AD64" s="57">
        <v>17800</v>
      </c>
      <c r="AE64" s="57">
        <v>15299.3</v>
      </c>
      <c r="AF64" s="57">
        <v>16630.3</v>
      </c>
      <c r="AG64" s="58">
        <f t="shared" si="12"/>
        <v>108.69974443275183</v>
      </c>
      <c r="AH64" s="58">
        <f t="shared" si="9"/>
        <v>103.0224749727426</v>
      </c>
      <c r="AI64" s="57">
        <v>17014.8263157895</v>
      </c>
      <c r="AJ64" s="57">
        <v>16683.8769172932</v>
      </c>
      <c r="AK64" s="57">
        <v>16352.927518797</v>
      </c>
      <c r="AL64" s="78">
        <v>16021.9781203007</v>
      </c>
      <c r="AM64" s="77">
        <f t="shared" si="10"/>
        <v>97.97620702399685</v>
      </c>
      <c r="AN64" s="77">
        <f t="shared" si="11"/>
        <v>94.16480558154477</v>
      </c>
    </row>
    <row r="65" spans="1:40" ht="22.5" customHeight="1">
      <c r="A65" s="3">
        <v>54</v>
      </c>
      <c r="B65" s="94" t="s">
        <v>56</v>
      </c>
      <c r="C65" s="57">
        <v>23238.87</v>
      </c>
      <c r="D65" s="57">
        <v>25863.29</v>
      </c>
      <c r="E65" s="57">
        <v>22516.26</v>
      </c>
      <c r="F65" s="56">
        <v>24716.64</v>
      </c>
      <c r="G65" s="56">
        <f t="shared" si="2"/>
        <v>109.77240447569889</v>
      </c>
      <c r="H65" s="56">
        <f t="shared" si="13"/>
        <v>106.35904413596703</v>
      </c>
      <c r="I65" s="57">
        <v>14352.21</v>
      </c>
      <c r="J65" s="57">
        <v>15628.5</v>
      </c>
      <c r="K65" s="57">
        <v>13786</v>
      </c>
      <c r="L65" s="57">
        <v>14824</v>
      </c>
      <c r="M65" s="57">
        <f t="shared" si="3"/>
        <v>107.52937762947919</v>
      </c>
      <c r="N65" s="57">
        <f t="shared" si="4"/>
        <v>103.28722893547406</v>
      </c>
      <c r="O65" s="3">
        <v>54</v>
      </c>
      <c r="P65" s="94" t="s">
        <v>56</v>
      </c>
      <c r="Q65" s="59">
        <v>26939</v>
      </c>
      <c r="R65" s="59">
        <v>30560</v>
      </c>
      <c r="S65" s="59">
        <v>25688</v>
      </c>
      <c r="T65" s="57">
        <v>30372</v>
      </c>
      <c r="U65" s="57">
        <f t="shared" si="5"/>
        <v>118.23419495484274</v>
      </c>
      <c r="V65" s="57">
        <f t="shared" si="6"/>
        <v>112.74360592449608</v>
      </c>
      <c r="W65" s="59">
        <v>18313</v>
      </c>
      <c r="X65" s="59">
        <v>21995</v>
      </c>
      <c r="Y65" s="59">
        <v>17436</v>
      </c>
      <c r="Z65" s="59">
        <v>21844</v>
      </c>
      <c r="AA65" s="58">
        <f t="shared" si="7"/>
        <v>125.28102775866023</v>
      </c>
      <c r="AB65" s="58">
        <f t="shared" si="8"/>
        <v>119.2813848086059</v>
      </c>
      <c r="AC65" s="58">
        <v>18430</v>
      </c>
      <c r="AD65" s="58">
        <v>20115</v>
      </c>
      <c r="AE65" s="58">
        <v>18099</v>
      </c>
      <c r="AF65" s="58">
        <v>20112</v>
      </c>
      <c r="AG65" s="58">
        <f t="shared" si="12"/>
        <v>111.12216144538371</v>
      </c>
      <c r="AH65" s="58">
        <f t="shared" si="9"/>
        <v>109.12642430819317</v>
      </c>
      <c r="AI65" s="57">
        <v>11137</v>
      </c>
      <c r="AJ65" s="57">
        <v>12518</v>
      </c>
      <c r="AK65" s="57">
        <v>11174</v>
      </c>
      <c r="AL65" s="79">
        <v>11937</v>
      </c>
      <c r="AM65" s="77">
        <f t="shared" si="10"/>
        <v>106.8283515303383</v>
      </c>
      <c r="AN65" s="77">
        <f t="shared" si="11"/>
        <v>107.18326299721647</v>
      </c>
    </row>
    <row r="66" spans="1:40" ht="22.5" customHeight="1">
      <c r="A66" s="3">
        <v>55</v>
      </c>
      <c r="B66" s="94" t="s">
        <v>57</v>
      </c>
      <c r="C66" s="57">
        <v>24126</v>
      </c>
      <c r="D66" s="57">
        <v>25574</v>
      </c>
      <c r="E66" s="57">
        <v>22553</v>
      </c>
      <c r="F66" s="57">
        <v>24962</v>
      </c>
      <c r="G66" s="56">
        <f t="shared" si="2"/>
        <v>110.68150578636988</v>
      </c>
      <c r="H66" s="56">
        <f t="shared" si="13"/>
        <v>103.46514134129154</v>
      </c>
      <c r="I66" s="57">
        <v>13866</v>
      </c>
      <c r="J66" s="57">
        <v>14975</v>
      </c>
      <c r="K66" s="57">
        <v>13097</v>
      </c>
      <c r="L66" s="57">
        <v>14104</v>
      </c>
      <c r="M66" s="57">
        <f t="shared" si="3"/>
        <v>107.68878369092158</v>
      </c>
      <c r="N66" s="57">
        <f t="shared" si="4"/>
        <v>101.7164286744555</v>
      </c>
      <c r="O66" s="3">
        <v>55</v>
      </c>
      <c r="P66" s="94" t="s">
        <v>57</v>
      </c>
      <c r="Q66" s="57">
        <v>22225</v>
      </c>
      <c r="R66" s="57">
        <v>24115</v>
      </c>
      <c r="S66" s="57">
        <v>22875</v>
      </c>
      <c r="T66" s="57">
        <v>23695</v>
      </c>
      <c r="U66" s="57">
        <f t="shared" si="5"/>
        <v>103.5846994535519</v>
      </c>
      <c r="V66" s="57">
        <f t="shared" si="6"/>
        <v>106.61417322834646</v>
      </c>
      <c r="W66" s="57">
        <v>17107</v>
      </c>
      <c r="X66" s="57">
        <v>18284</v>
      </c>
      <c r="Y66" s="57">
        <v>17467</v>
      </c>
      <c r="Z66" s="57">
        <v>17979</v>
      </c>
      <c r="AA66" s="58">
        <f t="shared" si="7"/>
        <v>102.93124177019521</v>
      </c>
      <c r="AB66" s="58">
        <f t="shared" si="8"/>
        <v>105.0973285789443</v>
      </c>
      <c r="AC66" s="57">
        <v>14910</v>
      </c>
      <c r="AD66" s="57">
        <v>16102</v>
      </c>
      <c r="AE66" s="57">
        <v>16763</v>
      </c>
      <c r="AF66" s="57">
        <v>16952</v>
      </c>
      <c r="AG66" s="58">
        <f t="shared" si="12"/>
        <v>101.12748314740799</v>
      </c>
      <c r="AH66" s="58">
        <f t="shared" si="9"/>
        <v>113.69550637156271</v>
      </c>
      <c r="AI66" s="57">
        <v>15996.7947368421</v>
      </c>
      <c r="AJ66" s="57">
        <v>15702.5323308271</v>
      </c>
      <c r="AK66" s="57">
        <v>15408.269924812</v>
      </c>
      <c r="AL66" s="78">
        <v>15114.007518797</v>
      </c>
      <c r="AM66" s="77">
        <f t="shared" si="10"/>
        <v>98.09023071732959</v>
      </c>
      <c r="AN66" s="77">
        <f t="shared" si="11"/>
        <v>94.481474366787</v>
      </c>
    </row>
    <row r="67" spans="1:40" ht="22.5" customHeight="1">
      <c r="A67" s="3">
        <v>56</v>
      </c>
      <c r="B67" s="94" t="s">
        <v>58</v>
      </c>
      <c r="C67" s="57">
        <v>17687</v>
      </c>
      <c r="D67" s="57">
        <v>24629</v>
      </c>
      <c r="E67" s="57">
        <v>17552</v>
      </c>
      <c r="F67" s="57">
        <v>17910</v>
      </c>
      <c r="G67" s="56">
        <f t="shared" si="2"/>
        <v>102.03965360072927</v>
      </c>
      <c r="H67" s="56">
        <f t="shared" si="13"/>
        <v>101.26081302651666</v>
      </c>
      <c r="I67" s="57">
        <v>13140</v>
      </c>
      <c r="J67" s="57">
        <v>13494</v>
      </c>
      <c r="K67" s="57">
        <v>11846</v>
      </c>
      <c r="L67" s="57">
        <v>13480</v>
      </c>
      <c r="M67" s="57">
        <f t="shared" si="3"/>
        <v>113.79368563228094</v>
      </c>
      <c r="N67" s="57">
        <f t="shared" si="4"/>
        <v>102.5875190258752</v>
      </c>
      <c r="O67" s="3">
        <v>56</v>
      </c>
      <c r="P67" s="94" t="s">
        <v>58</v>
      </c>
      <c r="Q67" s="58">
        <v>26237</v>
      </c>
      <c r="R67" s="58">
        <v>29910</v>
      </c>
      <c r="S67" s="58">
        <v>24191</v>
      </c>
      <c r="T67" s="57">
        <v>26303</v>
      </c>
      <c r="U67" s="57">
        <f t="shared" si="5"/>
        <v>108.73051961473274</v>
      </c>
      <c r="V67" s="57">
        <f t="shared" si="6"/>
        <v>100.2515531501315</v>
      </c>
      <c r="W67" s="58">
        <v>15918</v>
      </c>
      <c r="X67" s="58">
        <v>18147</v>
      </c>
      <c r="Y67" s="58">
        <v>16137</v>
      </c>
      <c r="Z67" s="58">
        <v>18322</v>
      </c>
      <c r="AA67" s="58">
        <f t="shared" si="7"/>
        <v>113.54031108632337</v>
      </c>
      <c r="AB67" s="58">
        <f t="shared" si="8"/>
        <v>115.10239979896973</v>
      </c>
      <c r="AC67" s="58">
        <v>15918</v>
      </c>
      <c r="AD67" s="58">
        <v>18147</v>
      </c>
      <c r="AE67" s="58">
        <v>16137</v>
      </c>
      <c r="AF67" s="58">
        <v>18322</v>
      </c>
      <c r="AG67" s="58">
        <f t="shared" si="12"/>
        <v>113.54031108632337</v>
      </c>
      <c r="AH67" s="58">
        <f t="shared" si="9"/>
        <v>115.10239979896973</v>
      </c>
      <c r="AI67" s="57">
        <v>10860</v>
      </c>
      <c r="AJ67" s="57">
        <v>12380</v>
      </c>
      <c r="AK67" s="57">
        <v>10839</v>
      </c>
      <c r="AL67" s="76">
        <v>11080</v>
      </c>
      <c r="AM67" s="77">
        <f t="shared" si="10"/>
        <v>102.22345234800258</v>
      </c>
      <c r="AN67" s="77">
        <f t="shared" si="11"/>
        <v>102.02578268876611</v>
      </c>
    </row>
    <row r="68" spans="1:40" ht="22.5" customHeight="1">
      <c r="A68" s="3"/>
      <c r="B68" s="93" t="s">
        <v>92</v>
      </c>
      <c r="C68" s="59"/>
      <c r="D68" s="59"/>
      <c r="E68" s="59"/>
      <c r="F68" s="59"/>
      <c r="G68" s="56"/>
      <c r="H68" s="56"/>
      <c r="I68" s="59"/>
      <c r="J68" s="59"/>
      <c r="K68" s="59"/>
      <c r="L68" s="59"/>
      <c r="M68" s="57"/>
      <c r="N68" s="57"/>
      <c r="O68" s="3"/>
      <c r="P68" s="93" t="s">
        <v>92</v>
      </c>
      <c r="Q68" s="59"/>
      <c r="R68" s="59"/>
      <c r="S68" s="59"/>
      <c r="T68" s="59"/>
      <c r="U68" s="57"/>
      <c r="V68" s="57"/>
      <c r="W68" s="59"/>
      <c r="X68" s="59"/>
      <c r="Y68" s="59"/>
      <c r="Z68" s="59"/>
      <c r="AA68" s="58"/>
      <c r="AB68" s="58"/>
      <c r="AC68" s="59"/>
      <c r="AD68" s="59"/>
      <c r="AE68" s="59"/>
      <c r="AF68" s="59"/>
      <c r="AG68" s="58"/>
      <c r="AH68" s="58"/>
      <c r="AI68" s="59"/>
      <c r="AJ68" s="59"/>
      <c r="AK68" s="59"/>
      <c r="AL68" s="79"/>
      <c r="AM68" s="77"/>
      <c r="AN68" s="77"/>
    </row>
    <row r="69" spans="1:40" ht="22.5" customHeight="1">
      <c r="A69" s="3">
        <v>57</v>
      </c>
      <c r="B69" s="94" t="s">
        <v>59</v>
      </c>
      <c r="C69" s="57">
        <v>28702</v>
      </c>
      <c r="D69" s="57">
        <v>29000</v>
      </c>
      <c r="E69" s="57">
        <v>28385</v>
      </c>
      <c r="F69" s="57">
        <v>28683</v>
      </c>
      <c r="G69" s="56">
        <f t="shared" si="2"/>
        <v>101.04985027303152</v>
      </c>
      <c r="H69" s="56">
        <f t="shared" si="13"/>
        <v>99.9338025224723</v>
      </c>
      <c r="I69" s="57">
        <v>14236</v>
      </c>
      <c r="J69" s="57">
        <v>14700</v>
      </c>
      <c r="K69" s="57">
        <v>13614</v>
      </c>
      <c r="L69" s="57">
        <v>14635</v>
      </c>
      <c r="M69" s="57">
        <f t="shared" si="3"/>
        <v>107.4996327310122</v>
      </c>
      <c r="N69" s="57">
        <f t="shared" si="4"/>
        <v>102.80275358246698</v>
      </c>
      <c r="O69" s="3">
        <v>57</v>
      </c>
      <c r="P69" s="94" t="s">
        <v>59</v>
      </c>
      <c r="Q69" s="57">
        <v>31253</v>
      </c>
      <c r="R69" s="57">
        <v>32000</v>
      </c>
      <c r="S69" s="57">
        <v>30446</v>
      </c>
      <c r="T69" s="57">
        <v>32096</v>
      </c>
      <c r="U69" s="57">
        <f t="shared" si="5"/>
        <v>105.41943112395717</v>
      </c>
      <c r="V69" s="57">
        <f t="shared" si="6"/>
        <v>102.69734105525869</v>
      </c>
      <c r="W69" s="57">
        <v>17599</v>
      </c>
      <c r="X69" s="57">
        <v>17600</v>
      </c>
      <c r="Y69" s="57">
        <v>17528</v>
      </c>
      <c r="Z69" s="57">
        <v>17535</v>
      </c>
      <c r="AA69" s="58">
        <f t="shared" si="7"/>
        <v>100.03993610223642</v>
      </c>
      <c r="AB69" s="58">
        <f t="shared" si="8"/>
        <v>99.63634297403262</v>
      </c>
      <c r="AC69" s="57">
        <v>16154</v>
      </c>
      <c r="AD69" s="57">
        <v>16300</v>
      </c>
      <c r="AE69" s="57">
        <v>16410</v>
      </c>
      <c r="AF69" s="57">
        <v>16331</v>
      </c>
      <c r="AG69" s="58">
        <f t="shared" si="12"/>
        <v>99.51858622790981</v>
      </c>
      <c r="AH69" s="58">
        <f t="shared" si="9"/>
        <v>101.0957038504395</v>
      </c>
      <c r="AI69" s="57">
        <v>16230.4052631579</v>
      </c>
      <c r="AJ69" s="57">
        <v>15713.2676691729</v>
      </c>
      <c r="AK69" s="57">
        <v>15196.1300751879</v>
      </c>
      <c r="AL69" s="78">
        <v>14678.992481203</v>
      </c>
      <c r="AM69" s="77">
        <f t="shared" si="10"/>
        <v>96.59691255980181</v>
      </c>
      <c r="AN69" s="77">
        <f t="shared" si="11"/>
        <v>90.44131827394034</v>
      </c>
    </row>
    <row r="70" spans="1:40" ht="22.5" customHeight="1">
      <c r="A70" s="3">
        <v>58</v>
      </c>
      <c r="B70" s="94" t="s">
        <v>60</v>
      </c>
      <c r="C70" s="57">
        <v>35716</v>
      </c>
      <c r="D70" s="57">
        <v>40287</v>
      </c>
      <c r="E70" s="57">
        <v>32840</v>
      </c>
      <c r="F70" s="57">
        <v>38843</v>
      </c>
      <c r="G70" s="56">
        <f t="shared" si="2"/>
        <v>118.27953714981729</v>
      </c>
      <c r="H70" s="56">
        <f t="shared" si="13"/>
        <v>108.75517975137194</v>
      </c>
      <c r="I70" s="57">
        <v>20547</v>
      </c>
      <c r="J70" s="57">
        <v>22475</v>
      </c>
      <c r="K70" s="57">
        <v>18599</v>
      </c>
      <c r="L70" s="57">
        <v>20689</v>
      </c>
      <c r="M70" s="57">
        <f t="shared" si="3"/>
        <v>111.23716328834882</v>
      </c>
      <c r="N70" s="57">
        <f t="shared" si="4"/>
        <v>100.69109845719571</v>
      </c>
      <c r="O70" s="3">
        <v>58</v>
      </c>
      <c r="P70" s="94" t="s">
        <v>60</v>
      </c>
      <c r="Q70" s="57">
        <v>46152</v>
      </c>
      <c r="R70" s="57">
        <v>50960</v>
      </c>
      <c r="S70" s="57">
        <v>45313</v>
      </c>
      <c r="T70" s="57">
        <v>50793</v>
      </c>
      <c r="U70" s="57">
        <f t="shared" si="5"/>
        <v>112.09365965616931</v>
      </c>
      <c r="V70" s="57">
        <f t="shared" si="6"/>
        <v>110.05590223608945</v>
      </c>
      <c r="W70" s="57">
        <v>29930</v>
      </c>
      <c r="X70" s="57">
        <v>35712</v>
      </c>
      <c r="Y70" s="57">
        <v>29153</v>
      </c>
      <c r="Z70" s="57">
        <v>32915</v>
      </c>
      <c r="AA70" s="58">
        <f t="shared" si="7"/>
        <v>112.90433231571365</v>
      </c>
      <c r="AB70" s="58">
        <f t="shared" si="8"/>
        <v>109.97327096558638</v>
      </c>
      <c r="AC70" s="57">
        <v>27220</v>
      </c>
      <c r="AD70" s="57">
        <v>30152</v>
      </c>
      <c r="AE70" s="57">
        <v>27080</v>
      </c>
      <c r="AF70" s="57">
        <v>29485</v>
      </c>
      <c r="AG70" s="58">
        <f t="shared" si="12"/>
        <v>108.88109305760709</v>
      </c>
      <c r="AH70" s="58">
        <f t="shared" si="9"/>
        <v>108.32108743570903</v>
      </c>
      <c r="AI70" s="57">
        <v>31949.0631578947</v>
      </c>
      <c r="AJ70" s="57">
        <v>31825.8263157895</v>
      </c>
      <c r="AK70" s="57">
        <v>31702.5894736842</v>
      </c>
      <c r="AL70" s="78">
        <v>31579.352631579</v>
      </c>
      <c r="AM70" s="77">
        <f t="shared" si="10"/>
        <v>99.6112719996974</v>
      </c>
      <c r="AN70" s="77">
        <f t="shared" si="11"/>
        <v>98.84281262180188</v>
      </c>
    </row>
    <row r="71" spans="1:40" ht="22.5" customHeight="1">
      <c r="A71" s="3">
        <v>59</v>
      </c>
      <c r="B71" s="94" t="s">
        <v>61</v>
      </c>
      <c r="C71" s="57">
        <v>38389</v>
      </c>
      <c r="D71" s="57">
        <v>41460.12</v>
      </c>
      <c r="E71" s="57">
        <v>38446</v>
      </c>
      <c r="F71" s="57">
        <v>41929</v>
      </c>
      <c r="G71" s="56">
        <f t="shared" si="2"/>
        <v>109.05946002184884</v>
      </c>
      <c r="H71" s="56">
        <f t="shared" si="13"/>
        <v>109.22139154445283</v>
      </c>
      <c r="I71" s="57">
        <v>19319</v>
      </c>
      <c r="J71" s="57">
        <v>20864.52</v>
      </c>
      <c r="K71" s="57">
        <v>19407</v>
      </c>
      <c r="L71" s="57">
        <v>20958</v>
      </c>
      <c r="M71" s="57">
        <f t="shared" si="3"/>
        <v>107.99196166331737</v>
      </c>
      <c r="N71" s="57">
        <f t="shared" si="4"/>
        <v>108.48387597701745</v>
      </c>
      <c r="O71" s="3">
        <v>59</v>
      </c>
      <c r="P71" s="94" t="s">
        <v>61</v>
      </c>
      <c r="Q71" s="57">
        <v>43142</v>
      </c>
      <c r="R71" s="57">
        <v>46593.36</v>
      </c>
      <c r="S71" s="57">
        <v>42783</v>
      </c>
      <c r="T71" s="57">
        <v>44695</v>
      </c>
      <c r="U71" s="57">
        <f t="shared" si="5"/>
        <v>104.4690648154641</v>
      </c>
      <c r="V71" s="57">
        <f t="shared" si="6"/>
        <v>103.59974039219321</v>
      </c>
      <c r="W71" s="57">
        <v>25561</v>
      </c>
      <c r="X71" s="57">
        <v>27605.88</v>
      </c>
      <c r="Y71" s="57">
        <v>25062</v>
      </c>
      <c r="Z71" s="57">
        <v>28720</v>
      </c>
      <c r="AA71" s="58">
        <f t="shared" si="7"/>
        <v>114.59580241002314</v>
      </c>
      <c r="AB71" s="58">
        <f t="shared" si="8"/>
        <v>112.35867141348149</v>
      </c>
      <c r="AC71" s="57">
        <v>17923</v>
      </c>
      <c r="AD71" s="57">
        <v>19356.84</v>
      </c>
      <c r="AE71" s="57">
        <v>17978</v>
      </c>
      <c r="AF71" s="57">
        <v>20182</v>
      </c>
      <c r="AG71" s="58">
        <f t="shared" si="12"/>
        <v>112.25942819001</v>
      </c>
      <c r="AH71" s="58">
        <f t="shared" si="9"/>
        <v>112.60391675500753</v>
      </c>
      <c r="AI71" s="57">
        <v>21167.944</v>
      </c>
      <c r="AJ71" s="57">
        <v>20325.0114285714</v>
      </c>
      <c r="AK71" s="57">
        <v>19482.0788571428</v>
      </c>
      <c r="AL71" s="78">
        <v>18639.1462857143</v>
      </c>
      <c r="AM71" s="77">
        <f t="shared" si="10"/>
        <v>95.67329247761745</v>
      </c>
      <c r="AN71" s="77">
        <f t="shared" si="11"/>
        <v>88.05364510466535</v>
      </c>
    </row>
    <row r="72" spans="1:40" ht="22.5" customHeight="1">
      <c r="A72" s="3">
        <v>60</v>
      </c>
      <c r="B72" s="94" t="s">
        <v>62</v>
      </c>
      <c r="C72" s="68">
        <v>57185</v>
      </c>
      <c r="D72" s="68">
        <v>79104</v>
      </c>
      <c r="E72" s="68">
        <v>53892</v>
      </c>
      <c r="F72" s="68">
        <v>64850</v>
      </c>
      <c r="G72" s="56">
        <f t="shared" si="2"/>
        <v>120.33325911081423</v>
      </c>
      <c r="H72" s="56">
        <f t="shared" si="13"/>
        <v>113.40386464982075</v>
      </c>
      <c r="I72" s="68">
        <v>38512</v>
      </c>
      <c r="J72" s="68">
        <v>44428</v>
      </c>
      <c r="K72" s="68">
        <v>35328</v>
      </c>
      <c r="L72" s="68">
        <v>41236</v>
      </c>
      <c r="M72" s="57">
        <f t="shared" si="3"/>
        <v>116.72327898550725</v>
      </c>
      <c r="N72" s="57">
        <f t="shared" si="4"/>
        <v>107.07312006647278</v>
      </c>
      <c r="O72" s="3">
        <v>60</v>
      </c>
      <c r="P72" s="94" t="s">
        <v>62</v>
      </c>
      <c r="Q72" s="68">
        <v>72302</v>
      </c>
      <c r="R72" s="68">
        <v>79104</v>
      </c>
      <c r="S72" s="68">
        <v>71277</v>
      </c>
      <c r="T72" s="68">
        <v>74708</v>
      </c>
      <c r="U72" s="57">
        <f t="shared" si="5"/>
        <v>104.81361448994765</v>
      </c>
      <c r="V72" s="57">
        <f t="shared" si="6"/>
        <v>103.32770877707394</v>
      </c>
      <c r="W72" s="68">
        <v>51388</v>
      </c>
      <c r="X72" s="68">
        <v>53855</v>
      </c>
      <c r="Y72" s="68">
        <v>50655</v>
      </c>
      <c r="Z72" s="68">
        <v>54011</v>
      </c>
      <c r="AA72" s="58">
        <f t="shared" si="7"/>
        <v>106.62520975224558</v>
      </c>
      <c r="AB72" s="58">
        <f t="shared" si="8"/>
        <v>105.10430450688877</v>
      </c>
      <c r="AC72" s="68">
        <v>49340</v>
      </c>
      <c r="AD72" s="68">
        <v>51776</v>
      </c>
      <c r="AE72" s="68">
        <v>46495</v>
      </c>
      <c r="AF72" s="68">
        <v>50524</v>
      </c>
      <c r="AG72" s="58">
        <f t="shared" si="12"/>
        <v>108.66544789762341</v>
      </c>
      <c r="AH72" s="58">
        <f t="shared" si="9"/>
        <v>102.39967571949737</v>
      </c>
      <c r="AI72" s="68">
        <v>51988.6842105263</v>
      </c>
      <c r="AJ72" s="68">
        <v>51606.7969924812</v>
      </c>
      <c r="AK72" s="68">
        <v>51224.9097744361</v>
      </c>
      <c r="AL72" s="88">
        <v>50843.022556391</v>
      </c>
      <c r="AM72" s="77">
        <f t="shared" si="10"/>
        <v>99.2544892324326</v>
      </c>
      <c r="AN72" s="77">
        <f t="shared" si="11"/>
        <v>97.79632496661007</v>
      </c>
    </row>
    <row r="73" spans="1:40" ht="22.5" customHeight="1">
      <c r="A73" s="3">
        <v>61</v>
      </c>
      <c r="B73" s="94" t="s">
        <v>63</v>
      </c>
      <c r="C73" s="57">
        <v>77410.05</v>
      </c>
      <c r="D73" s="57">
        <v>81953.6004716749</v>
      </c>
      <c r="E73" s="57">
        <v>73266.05911330051</v>
      </c>
      <c r="F73" s="56">
        <v>69777.19915552429</v>
      </c>
      <c r="G73" s="56">
        <f aca="true" t="shared" si="14" ref="G73:G97">F73/E73*100</f>
        <v>95.23809523809523</v>
      </c>
      <c r="H73" s="56">
        <f t="shared" si="13"/>
        <v>90.1397159096581</v>
      </c>
      <c r="I73" s="57">
        <v>48546.63</v>
      </c>
      <c r="J73" s="57">
        <v>51396.05412044335</v>
      </c>
      <c r="K73" s="57">
        <v>44829.1921182266</v>
      </c>
      <c r="L73" s="56">
        <v>42694.468684025334</v>
      </c>
      <c r="M73" s="57">
        <f aca="true" t="shared" si="15" ref="M73:M97">L73/K73*100</f>
        <v>95.23809523809523</v>
      </c>
      <c r="N73" s="57">
        <f aca="true" t="shared" si="16" ref="N73:N97">L73/I73*100</f>
        <v>87.94527794004514</v>
      </c>
      <c r="O73" s="3">
        <v>61</v>
      </c>
      <c r="P73" s="94" t="s">
        <v>63</v>
      </c>
      <c r="Q73" s="59">
        <v>81742.95</v>
      </c>
      <c r="R73" s="57">
        <v>86540.81822290641</v>
      </c>
      <c r="S73" s="57">
        <v>77534.92610837439</v>
      </c>
      <c r="T73" s="56">
        <v>73842.78676988037</v>
      </c>
      <c r="U73" s="57">
        <f aca="true" t="shared" si="17" ref="U73:U97">T73/S73*100</f>
        <v>95.23809523809524</v>
      </c>
      <c r="V73" s="57">
        <f aca="true" t="shared" si="18" ref="V73:V97">T73/Q73*100</f>
        <v>90.33535830292443</v>
      </c>
      <c r="W73" s="59">
        <v>60515.54</v>
      </c>
      <c r="X73" s="57">
        <v>64067.474281280796</v>
      </c>
      <c r="Y73" s="57">
        <v>56621.221674876855</v>
      </c>
      <c r="Z73" s="56">
        <v>53924.97302369224</v>
      </c>
      <c r="AA73" s="58">
        <f aca="true" t="shared" si="19" ref="AA73:AA97">Z73/Y73*100</f>
        <v>95.23809523809523</v>
      </c>
      <c r="AB73" s="58">
        <f aca="true" t="shared" si="20" ref="AB73:AB97">Z73/W73*100</f>
        <v>89.10929824585922</v>
      </c>
      <c r="AC73" s="59">
        <v>54449.66</v>
      </c>
      <c r="AD73" s="57">
        <v>57645.559994581294</v>
      </c>
      <c r="AE73" s="57">
        <v>50644.985221674884</v>
      </c>
      <c r="AF73" s="56">
        <v>48233.31925873798</v>
      </c>
      <c r="AG73" s="58">
        <f t="shared" si="12"/>
        <v>95.23809523809523</v>
      </c>
      <c r="AH73" s="58">
        <f aca="true" t="shared" si="21" ref="AH73:AH97">AF73/AC73*100</f>
        <v>88.58332496242947</v>
      </c>
      <c r="AI73" s="57">
        <v>53127.2844006729</v>
      </c>
      <c r="AJ73" s="57">
        <v>52207.7997330265</v>
      </c>
      <c r="AK73" s="57">
        <v>51288.3150653801</v>
      </c>
      <c r="AL73" s="74">
        <v>50368.8303977337</v>
      </c>
      <c r="AM73" s="77">
        <f aca="true" t="shared" si="22" ref="AM73:AM97">AL73/AK73*100</f>
        <v>98.20722387453306</v>
      </c>
      <c r="AN73" s="77">
        <f aca="true" t="shared" si="23" ref="AN73:AN97">AL73/AI73*100</f>
        <v>94.80783925988835</v>
      </c>
    </row>
    <row r="74" spans="1:40" ht="22.5" customHeight="1">
      <c r="A74" s="3">
        <v>62</v>
      </c>
      <c r="B74" s="94" t="s">
        <v>64</v>
      </c>
      <c r="C74" s="56">
        <v>26289.69</v>
      </c>
      <c r="D74" s="56">
        <v>32900</v>
      </c>
      <c r="E74" s="56">
        <v>23958.81</v>
      </c>
      <c r="F74" s="56">
        <v>26300</v>
      </c>
      <c r="G74" s="56">
        <f t="shared" si="14"/>
        <v>109.77172906333827</v>
      </c>
      <c r="H74" s="56">
        <f t="shared" si="13"/>
        <v>100.03921689453166</v>
      </c>
      <c r="I74" s="56">
        <v>14017</v>
      </c>
      <c r="J74" s="56">
        <v>19177</v>
      </c>
      <c r="K74" s="56">
        <v>13194.91</v>
      </c>
      <c r="L74" s="56">
        <v>14025</v>
      </c>
      <c r="M74" s="57">
        <f t="shared" si="15"/>
        <v>106.29098644856236</v>
      </c>
      <c r="N74" s="57">
        <f t="shared" si="16"/>
        <v>100.05707355354212</v>
      </c>
      <c r="O74" s="3">
        <v>62</v>
      </c>
      <c r="P74" s="94" t="s">
        <v>64</v>
      </c>
      <c r="Q74" s="56">
        <v>31572</v>
      </c>
      <c r="R74" s="56">
        <v>32900</v>
      </c>
      <c r="S74" s="56">
        <v>32554.17</v>
      </c>
      <c r="T74" s="56">
        <v>32789</v>
      </c>
      <c r="U74" s="57">
        <f t="shared" si="17"/>
        <v>100.72135151963634</v>
      </c>
      <c r="V74" s="57">
        <f t="shared" si="18"/>
        <v>103.85468136323324</v>
      </c>
      <c r="W74" s="56">
        <v>14575</v>
      </c>
      <c r="X74" s="56">
        <v>19200</v>
      </c>
      <c r="Y74" s="56">
        <v>14279</v>
      </c>
      <c r="Z74" s="56">
        <v>15886</v>
      </c>
      <c r="AA74" s="58">
        <f t="shared" si="19"/>
        <v>111.25428951607255</v>
      </c>
      <c r="AB74" s="58">
        <f t="shared" si="20"/>
        <v>108.99485420240138</v>
      </c>
      <c r="AC74" s="56">
        <v>14515</v>
      </c>
      <c r="AD74" s="56">
        <v>19180</v>
      </c>
      <c r="AE74" s="56">
        <v>14291</v>
      </c>
      <c r="AF74" s="56">
        <v>15872</v>
      </c>
      <c r="AG74" s="58">
        <f t="shared" si="12"/>
        <v>111.06290672451193</v>
      </c>
      <c r="AH74" s="58">
        <f t="shared" si="21"/>
        <v>109.3489493627282</v>
      </c>
      <c r="AI74" s="56">
        <v>15732.1332631579</v>
      </c>
      <c r="AJ74" s="56">
        <v>15194.8336691729</v>
      </c>
      <c r="AK74" s="56">
        <v>14657.5340751879</v>
      </c>
      <c r="AL74" s="74">
        <v>14120.234481203</v>
      </c>
      <c r="AM74" s="77">
        <f t="shared" si="22"/>
        <v>96.3343111383624</v>
      </c>
      <c r="AN74" s="77">
        <f t="shared" si="23"/>
        <v>89.7540991104512</v>
      </c>
    </row>
    <row r="75" spans="1:40" ht="22.5" customHeight="1">
      <c r="A75" s="3"/>
      <c r="B75" s="92" t="s">
        <v>93</v>
      </c>
      <c r="C75" s="59"/>
      <c r="D75" s="59"/>
      <c r="E75" s="59"/>
      <c r="F75" s="59"/>
      <c r="G75" s="56"/>
      <c r="H75" s="56"/>
      <c r="I75" s="59"/>
      <c r="J75" s="59"/>
      <c r="K75" s="59"/>
      <c r="L75" s="59"/>
      <c r="M75" s="57"/>
      <c r="N75" s="57"/>
      <c r="O75" s="3"/>
      <c r="P75" s="92" t="s">
        <v>93</v>
      </c>
      <c r="Q75" s="59"/>
      <c r="R75" s="59"/>
      <c r="S75" s="59"/>
      <c r="T75" s="59"/>
      <c r="U75" s="57"/>
      <c r="V75" s="57"/>
      <c r="W75" s="59"/>
      <c r="X75" s="59"/>
      <c r="Y75" s="59"/>
      <c r="Z75" s="59"/>
      <c r="AA75" s="58"/>
      <c r="AB75" s="58"/>
      <c r="AC75" s="59"/>
      <c r="AD75" s="59"/>
      <c r="AE75" s="59"/>
      <c r="AF75" s="59"/>
      <c r="AG75" s="58"/>
      <c r="AH75" s="58"/>
      <c r="AI75" s="59"/>
      <c r="AJ75" s="59"/>
      <c r="AK75" s="59"/>
      <c r="AL75" s="79"/>
      <c r="AM75" s="77"/>
      <c r="AN75" s="77"/>
    </row>
    <row r="76" spans="1:40" ht="22.5" customHeight="1">
      <c r="A76" s="3">
        <v>63</v>
      </c>
      <c r="B76" s="94" t="s">
        <v>65</v>
      </c>
      <c r="C76" s="59">
        <v>31930.57</v>
      </c>
      <c r="D76" s="59">
        <v>33021</v>
      </c>
      <c r="E76" s="59">
        <v>32065.65</v>
      </c>
      <c r="F76" s="59">
        <v>32389.11</v>
      </c>
      <c r="G76" s="56">
        <f t="shared" si="14"/>
        <v>101.00874300068764</v>
      </c>
      <c r="H76" s="56">
        <f t="shared" si="13"/>
        <v>101.43605328686584</v>
      </c>
      <c r="I76" s="59">
        <v>16108.72</v>
      </c>
      <c r="J76" s="59">
        <v>18694.17</v>
      </c>
      <c r="K76" s="59">
        <v>15970.99</v>
      </c>
      <c r="L76" s="59">
        <v>16591.27</v>
      </c>
      <c r="M76" s="57">
        <f t="shared" si="15"/>
        <v>103.8837918000074</v>
      </c>
      <c r="N76" s="57">
        <f t="shared" si="16"/>
        <v>102.99558251679836</v>
      </c>
      <c r="O76" s="3">
        <v>63</v>
      </c>
      <c r="P76" s="94" t="s">
        <v>65</v>
      </c>
      <c r="Q76" s="59">
        <v>30275.42</v>
      </c>
      <c r="R76" s="59">
        <v>35134.62</v>
      </c>
      <c r="S76" s="59">
        <v>30632.36</v>
      </c>
      <c r="T76" s="59">
        <v>33958.31</v>
      </c>
      <c r="U76" s="57">
        <f t="shared" si="17"/>
        <v>110.85763552008399</v>
      </c>
      <c r="V76" s="57">
        <f t="shared" si="18"/>
        <v>112.16462067247951</v>
      </c>
      <c r="W76" s="59">
        <v>21334.48</v>
      </c>
      <c r="X76" s="59">
        <v>24758.67</v>
      </c>
      <c r="Y76" s="59">
        <v>21108.89</v>
      </c>
      <c r="Z76" s="59">
        <v>22786.42</v>
      </c>
      <c r="AA76" s="58">
        <f t="shared" si="19"/>
        <v>107.94703084814029</v>
      </c>
      <c r="AB76" s="58">
        <f t="shared" si="20"/>
        <v>106.8056029488415</v>
      </c>
      <c r="AC76" s="59">
        <v>16770.07</v>
      </c>
      <c r="AD76" s="59">
        <v>19461.67</v>
      </c>
      <c r="AE76" s="59">
        <v>17073.18</v>
      </c>
      <c r="AF76" s="59">
        <v>16248.08</v>
      </c>
      <c r="AG76" s="58">
        <f t="shared" si="12"/>
        <v>95.16727405205123</v>
      </c>
      <c r="AH76" s="58">
        <f t="shared" si="21"/>
        <v>96.88737137054288</v>
      </c>
      <c r="AI76" s="59">
        <v>18203.3872105263</v>
      </c>
      <c r="AJ76" s="59">
        <v>17621.263849624</v>
      </c>
      <c r="AK76" s="59">
        <v>17039.1404887218</v>
      </c>
      <c r="AL76" s="79">
        <v>16457.0171278195</v>
      </c>
      <c r="AM76" s="77">
        <f t="shared" si="22"/>
        <v>96.58361076788113</v>
      </c>
      <c r="AN76" s="77">
        <f t="shared" si="23"/>
        <v>90.40634546466747</v>
      </c>
    </row>
    <row r="77" spans="1:40" ht="22.5" customHeight="1">
      <c r="A77" s="3">
        <v>64</v>
      </c>
      <c r="B77" s="94" t="s">
        <v>66</v>
      </c>
      <c r="C77" s="57">
        <v>32690</v>
      </c>
      <c r="D77" s="57">
        <v>34691</v>
      </c>
      <c r="E77" s="57">
        <v>28970</v>
      </c>
      <c r="F77" s="56">
        <v>33640</v>
      </c>
      <c r="G77" s="56">
        <f t="shared" si="14"/>
        <v>116.12012426648258</v>
      </c>
      <c r="H77" s="56">
        <f t="shared" si="13"/>
        <v>102.90608748852861</v>
      </c>
      <c r="I77" s="57">
        <v>17795</v>
      </c>
      <c r="J77" s="57">
        <v>20569</v>
      </c>
      <c r="K77" s="57">
        <v>18098</v>
      </c>
      <c r="L77" s="57">
        <v>19168</v>
      </c>
      <c r="M77" s="57">
        <f t="shared" si="15"/>
        <v>105.91225549784507</v>
      </c>
      <c r="N77" s="57">
        <f t="shared" si="16"/>
        <v>107.71565046361337</v>
      </c>
      <c r="O77" s="3">
        <v>64</v>
      </c>
      <c r="P77" s="94" t="s">
        <v>66</v>
      </c>
      <c r="Q77" s="56">
        <v>37017</v>
      </c>
      <c r="R77" s="56">
        <v>42559</v>
      </c>
      <c r="S77" s="56">
        <v>36850</v>
      </c>
      <c r="T77" s="57">
        <v>42460</v>
      </c>
      <c r="U77" s="57">
        <f t="shared" si="17"/>
        <v>115.22388059701491</v>
      </c>
      <c r="V77" s="57">
        <f t="shared" si="18"/>
        <v>114.70405489369749</v>
      </c>
      <c r="W77" s="56">
        <v>22380</v>
      </c>
      <c r="X77" s="56">
        <v>26440</v>
      </c>
      <c r="Y77" s="56">
        <v>23795</v>
      </c>
      <c r="Z77" s="56">
        <v>26010</v>
      </c>
      <c r="AA77" s="58">
        <f t="shared" si="19"/>
        <v>109.30867829375919</v>
      </c>
      <c r="AB77" s="58">
        <f t="shared" si="20"/>
        <v>116.21983914209115</v>
      </c>
      <c r="AC77" s="56">
        <v>20830</v>
      </c>
      <c r="AD77" s="56">
        <v>24650</v>
      </c>
      <c r="AE77" s="56">
        <v>21950</v>
      </c>
      <c r="AF77" s="56">
        <v>24460</v>
      </c>
      <c r="AG77" s="58">
        <f t="shared" si="12"/>
        <v>111.43507972665148</v>
      </c>
      <c r="AH77" s="58">
        <f t="shared" si="21"/>
        <v>117.42678828612578</v>
      </c>
      <c r="AI77" s="57">
        <v>24594.5947368421</v>
      </c>
      <c r="AJ77" s="57">
        <v>24293.9751879699</v>
      </c>
      <c r="AK77" s="57">
        <v>23993.3556390977</v>
      </c>
      <c r="AL77" s="74">
        <v>23692.7360902256</v>
      </c>
      <c r="AM77" s="77">
        <f t="shared" si="22"/>
        <v>98.74707167520064</v>
      </c>
      <c r="AN77" s="77">
        <f t="shared" si="23"/>
        <v>96.33310222727299</v>
      </c>
    </row>
    <row r="78" spans="1:40" ht="22.5" customHeight="1">
      <c r="A78" s="3">
        <v>65</v>
      </c>
      <c r="B78" s="94" t="s">
        <v>67</v>
      </c>
      <c r="C78" s="57">
        <v>28360</v>
      </c>
      <c r="D78" s="57">
        <v>29960.7</v>
      </c>
      <c r="E78" s="57">
        <v>28360</v>
      </c>
      <c r="F78" s="57">
        <v>26450</v>
      </c>
      <c r="G78" s="56">
        <f t="shared" si="14"/>
        <v>93.26516220028209</v>
      </c>
      <c r="H78" s="56">
        <f t="shared" si="13"/>
        <v>93.26516220028209</v>
      </c>
      <c r="I78" s="69">
        <v>15680</v>
      </c>
      <c r="J78" s="69">
        <v>14410</v>
      </c>
      <c r="K78" s="69">
        <v>15680</v>
      </c>
      <c r="L78" s="57">
        <v>14410</v>
      </c>
      <c r="M78" s="57">
        <f t="shared" si="15"/>
        <v>91.90051020408163</v>
      </c>
      <c r="N78" s="57">
        <f t="shared" si="16"/>
        <v>91.90051020408163</v>
      </c>
      <c r="O78" s="3">
        <v>65</v>
      </c>
      <c r="P78" s="94" t="s">
        <v>67</v>
      </c>
      <c r="Q78" s="57">
        <v>31154.3</v>
      </c>
      <c r="R78" s="57">
        <v>32613</v>
      </c>
      <c r="S78" s="57">
        <v>31154</v>
      </c>
      <c r="T78" s="57">
        <v>32613</v>
      </c>
      <c r="U78" s="57">
        <f t="shared" si="17"/>
        <v>104.68318674969505</v>
      </c>
      <c r="V78" s="57">
        <f t="shared" si="18"/>
        <v>104.68217870406333</v>
      </c>
      <c r="W78" s="58">
        <v>21415.4</v>
      </c>
      <c r="X78" s="58">
        <v>23191.5</v>
      </c>
      <c r="Y78" s="58">
        <v>21415</v>
      </c>
      <c r="Z78" s="58">
        <v>23192</v>
      </c>
      <c r="AA78" s="58">
        <f t="shared" si="19"/>
        <v>108.29792201727761</v>
      </c>
      <c r="AB78" s="58">
        <f t="shared" si="20"/>
        <v>108.29589921271608</v>
      </c>
      <c r="AC78" s="58">
        <v>19515</v>
      </c>
      <c r="AD78" s="58">
        <v>21292</v>
      </c>
      <c r="AE78" s="58">
        <v>19515</v>
      </c>
      <c r="AF78" s="58">
        <v>21292</v>
      </c>
      <c r="AG78" s="58">
        <f t="shared" si="12"/>
        <v>109.1058160389444</v>
      </c>
      <c r="AH78" s="58">
        <f t="shared" si="21"/>
        <v>109.1058160389444</v>
      </c>
      <c r="AI78" s="57">
        <v>21437.5215789474</v>
      </c>
      <c r="AJ78" s="57">
        <v>21233.1288721805</v>
      </c>
      <c r="AK78" s="57">
        <v>21028.7361654135</v>
      </c>
      <c r="AL78" s="78">
        <v>20824.3434586466</v>
      </c>
      <c r="AM78" s="77">
        <f t="shared" si="22"/>
        <v>99.02803142728534</v>
      </c>
      <c r="AN78" s="77">
        <f t="shared" si="23"/>
        <v>97.13969677864736</v>
      </c>
    </row>
    <row r="79" spans="1:40" ht="22.5" customHeight="1">
      <c r="A79" s="3">
        <v>66</v>
      </c>
      <c r="B79" s="94" t="s">
        <v>68</v>
      </c>
      <c r="C79" s="59">
        <v>34316</v>
      </c>
      <c r="D79" s="59">
        <v>34316</v>
      </c>
      <c r="E79" s="59">
        <v>32294</v>
      </c>
      <c r="F79" s="59">
        <v>31790</v>
      </c>
      <c r="G79" s="56">
        <f t="shared" si="14"/>
        <v>98.43933857682542</v>
      </c>
      <c r="H79" s="56">
        <f t="shared" si="13"/>
        <v>92.63900221471035</v>
      </c>
      <c r="I79" s="59">
        <v>18909</v>
      </c>
      <c r="J79" s="59">
        <v>18909</v>
      </c>
      <c r="K79" s="59">
        <v>18239</v>
      </c>
      <c r="L79" s="59">
        <v>17746</v>
      </c>
      <c r="M79" s="57">
        <f t="shared" si="15"/>
        <v>97.29700093206864</v>
      </c>
      <c r="N79" s="57">
        <f t="shared" si="16"/>
        <v>93.849489661008</v>
      </c>
      <c r="O79" s="3">
        <v>66</v>
      </c>
      <c r="P79" s="94" t="s">
        <v>68</v>
      </c>
      <c r="Q79" s="59">
        <v>33767</v>
      </c>
      <c r="R79" s="59">
        <v>33767</v>
      </c>
      <c r="S79" s="59">
        <v>32509</v>
      </c>
      <c r="T79" s="59">
        <v>33494</v>
      </c>
      <c r="U79" s="57">
        <f t="shared" si="17"/>
        <v>103.0299301731828</v>
      </c>
      <c r="V79" s="57">
        <f t="shared" si="18"/>
        <v>99.19151834631444</v>
      </c>
      <c r="W79" s="59">
        <v>24542</v>
      </c>
      <c r="X79" s="59">
        <v>24542</v>
      </c>
      <c r="Y79" s="59">
        <v>22933</v>
      </c>
      <c r="Z79" s="59">
        <v>23923</v>
      </c>
      <c r="AA79" s="58">
        <f t="shared" si="19"/>
        <v>104.31692321109318</v>
      </c>
      <c r="AB79" s="58">
        <f t="shared" si="20"/>
        <v>97.47779317089072</v>
      </c>
      <c r="AC79" s="59">
        <v>19665</v>
      </c>
      <c r="AD79" s="59">
        <v>19665</v>
      </c>
      <c r="AE79" s="59">
        <v>23359</v>
      </c>
      <c r="AF79" s="59">
        <v>17317</v>
      </c>
      <c r="AG79" s="58">
        <f t="shared" si="12"/>
        <v>74.1341667023417</v>
      </c>
      <c r="AH79" s="58">
        <f t="shared" si="21"/>
        <v>88.06000508517671</v>
      </c>
      <c r="AI79" s="59">
        <v>20361.2894736842</v>
      </c>
      <c r="AJ79" s="59">
        <v>19843.307518797</v>
      </c>
      <c r="AK79" s="59">
        <v>19325.3255639098</v>
      </c>
      <c r="AL79" s="79">
        <v>18807.3436090226</v>
      </c>
      <c r="AM79" s="77">
        <f t="shared" si="22"/>
        <v>97.31967281392384</v>
      </c>
      <c r="AN79" s="77">
        <f t="shared" si="23"/>
        <v>92.36813627805849</v>
      </c>
    </row>
    <row r="80" spans="1:40" ht="22.5" customHeight="1">
      <c r="A80" s="3">
        <v>67</v>
      </c>
      <c r="B80" s="94" t="s">
        <v>69</v>
      </c>
      <c r="C80" s="57">
        <v>26009</v>
      </c>
      <c r="D80" s="57">
        <v>28629</v>
      </c>
      <c r="E80" s="57">
        <v>24526</v>
      </c>
      <c r="F80" s="57">
        <v>27266</v>
      </c>
      <c r="G80" s="56">
        <f t="shared" si="14"/>
        <v>111.17181766288837</v>
      </c>
      <c r="H80" s="56">
        <f t="shared" si="13"/>
        <v>104.8329424430005</v>
      </c>
      <c r="I80" s="57">
        <v>15034</v>
      </c>
      <c r="J80" s="57">
        <v>16785</v>
      </c>
      <c r="K80" s="57">
        <v>14377</v>
      </c>
      <c r="L80" s="57">
        <v>15986</v>
      </c>
      <c r="M80" s="57">
        <f t="shared" si="15"/>
        <v>111.19148640189192</v>
      </c>
      <c r="N80" s="57">
        <f t="shared" si="16"/>
        <v>106.33231342290807</v>
      </c>
      <c r="O80" s="3">
        <v>67</v>
      </c>
      <c r="P80" s="94" t="s">
        <v>69</v>
      </c>
      <c r="Q80" s="58">
        <v>26204</v>
      </c>
      <c r="R80" s="58">
        <v>27963</v>
      </c>
      <c r="S80" s="58">
        <v>25803</v>
      </c>
      <c r="T80" s="57">
        <v>26631</v>
      </c>
      <c r="U80" s="57">
        <f t="shared" si="17"/>
        <v>103.20892919427973</v>
      </c>
      <c r="V80" s="57">
        <f t="shared" si="18"/>
        <v>101.62952221034955</v>
      </c>
      <c r="W80" s="58">
        <v>17335.2</v>
      </c>
      <c r="X80" s="58">
        <v>19102</v>
      </c>
      <c r="Y80" s="58">
        <v>17714</v>
      </c>
      <c r="Z80" s="58">
        <v>18192.1</v>
      </c>
      <c r="AA80" s="58">
        <f t="shared" si="19"/>
        <v>102.69899514508299</v>
      </c>
      <c r="AB80" s="58">
        <f t="shared" si="20"/>
        <v>104.94312150999122</v>
      </c>
      <c r="AC80" s="58">
        <v>16720</v>
      </c>
      <c r="AD80" s="58">
        <v>17532</v>
      </c>
      <c r="AE80" s="58">
        <v>16297</v>
      </c>
      <c r="AF80" s="58">
        <v>16697</v>
      </c>
      <c r="AG80" s="58">
        <f aca="true" t="shared" si="24" ref="AG80:AG97">AF80/AE80*100</f>
        <v>102.45443946738663</v>
      </c>
      <c r="AH80" s="58">
        <f t="shared" si="21"/>
        <v>99.86244019138756</v>
      </c>
      <c r="AI80" s="57">
        <v>16425.3421052632</v>
      </c>
      <c r="AJ80" s="57">
        <v>16014.4113533835</v>
      </c>
      <c r="AK80" s="57">
        <v>15603.4806015038</v>
      </c>
      <c r="AL80" s="78">
        <v>15192.5498496241</v>
      </c>
      <c r="AM80" s="77">
        <f t="shared" si="22"/>
        <v>97.36641610692875</v>
      </c>
      <c r="AN80" s="77">
        <f t="shared" si="23"/>
        <v>92.49457181629066</v>
      </c>
    </row>
    <row r="81" spans="1:40" ht="22.5" customHeight="1">
      <c r="A81" s="3">
        <v>68</v>
      </c>
      <c r="B81" s="94" t="s">
        <v>70</v>
      </c>
      <c r="C81" s="58">
        <v>35100</v>
      </c>
      <c r="D81" s="57">
        <v>41190</v>
      </c>
      <c r="E81" s="57">
        <v>32273.72101449275</v>
      </c>
      <c r="F81" s="57">
        <v>35352</v>
      </c>
      <c r="G81" s="56">
        <f t="shared" si="14"/>
        <v>109.53803555569228</v>
      </c>
      <c r="H81" s="56">
        <f t="shared" si="13"/>
        <v>100.71794871794873</v>
      </c>
      <c r="I81" s="58">
        <v>19731</v>
      </c>
      <c r="J81" s="57">
        <v>21950</v>
      </c>
      <c r="K81" s="57">
        <v>17777.260846560846</v>
      </c>
      <c r="L81" s="57">
        <v>19074</v>
      </c>
      <c r="M81" s="57">
        <f t="shared" si="15"/>
        <v>107.29436983926585</v>
      </c>
      <c r="N81" s="57">
        <f t="shared" si="16"/>
        <v>96.6702143834575</v>
      </c>
      <c r="O81" s="3">
        <v>68</v>
      </c>
      <c r="P81" s="94" t="s">
        <v>70</v>
      </c>
      <c r="Q81" s="59">
        <v>33376</v>
      </c>
      <c r="R81" s="59">
        <v>41190</v>
      </c>
      <c r="S81" s="59">
        <v>31419</v>
      </c>
      <c r="T81" s="56">
        <v>33607</v>
      </c>
      <c r="U81" s="57">
        <f t="shared" si="17"/>
        <v>106.96393901779177</v>
      </c>
      <c r="V81" s="57">
        <f t="shared" si="18"/>
        <v>100.69211409395973</v>
      </c>
      <c r="W81" s="59">
        <v>23146</v>
      </c>
      <c r="X81" s="59">
        <v>23400</v>
      </c>
      <c r="Y81" s="59">
        <v>23568</v>
      </c>
      <c r="Z81" s="59">
        <v>23406</v>
      </c>
      <c r="AA81" s="58">
        <f t="shared" si="19"/>
        <v>99.31262729124236</v>
      </c>
      <c r="AB81" s="58">
        <f t="shared" si="20"/>
        <v>101.12330424263372</v>
      </c>
      <c r="AC81" s="59">
        <v>21202</v>
      </c>
      <c r="AD81" s="59">
        <v>21950</v>
      </c>
      <c r="AE81" s="59">
        <v>20605</v>
      </c>
      <c r="AF81" s="59">
        <v>22165</v>
      </c>
      <c r="AG81" s="58">
        <f t="shared" si="24"/>
        <v>107.57097791798107</v>
      </c>
      <c r="AH81" s="58">
        <f t="shared" si="21"/>
        <v>104.54202433732667</v>
      </c>
      <c r="AI81" s="58">
        <v>20530.2492945528</v>
      </c>
      <c r="AJ81" s="57">
        <v>19907.0255042195</v>
      </c>
      <c r="AK81" s="57">
        <v>19283.8017138861</v>
      </c>
      <c r="AL81" s="78">
        <v>18660.5779235528</v>
      </c>
      <c r="AM81" s="77">
        <f t="shared" si="22"/>
        <v>96.76814873135456</v>
      </c>
      <c r="AN81" s="77">
        <f t="shared" si="23"/>
        <v>90.89308978096008</v>
      </c>
    </row>
    <row r="82" spans="1:40" ht="22.5" customHeight="1">
      <c r="A82" s="3">
        <v>69</v>
      </c>
      <c r="B82" s="94" t="s">
        <v>71</v>
      </c>
      <c r="C82" s="56">
        <v>36660</v>
      </c>
      <c r="D82" s="56">
        <v>38700</v>
      </c>
      <c r="E82" s="56">
        <v>34450</v>
      </c>
      <c r="F82" s="56">
        <v>37700</v>
      </c>
      <c r="G82" s="56">
        <f t="shared" si="14"/>
        <v>109.43396226415094</v>
      </c>
      <c r="H82" s="56">
        <f t="shared" si="13"/>
        <v>102.83687943262412</v>
      </c>
      <c r="I82" s="56">
        <v>19500</v>
      </c>
      <c r="J82" s="56">
        <v>20700</v>
      </c>
      <c r="K82" s="56">
        <v>18350</v>
      </c>
      <c r="L82" s="56">
        <v>20230</v>
      </c>
      <c r="M82" s="57">
        <f t="shared" si="15"/>
        <v>110.24523160762942</v>
      </c>
      <c r="N82" s="57">
        <f t="shared" si="16"/>
        <v>103.74358974358975</v>
      </c>
      <c r="O82" s="3">
        <v>69</v>
      </c>
      <c r="P82" s="94" t="s">
        <v>71</v>
      </c>
      <c r="Q82" s="56">
        <v>42000</v>
      </c>
      <c r="R82" s="56">
        <v>44600</v>
      </c>
      <c r="S82" s="56">
        <v>39180</v>
      </c>
      <c r="T82" s="56">
        <v>43900</v>
      </c>
      <c r="U82" s="57">
        <f t="shared" si="17"/>
        <v>112.04696273608985</v>
      </c>
      <c r="V82" s="57">
        <f t="shared" si="18"/>
        <v>104.52380952380953</v>
      </c>
      <c r="W82" s="56">
        <v>26870</v>
      </c>
      <c r="X82" s="56">
        <v>28500</v>
      </c>
      <c r="Y82" s="56">
        <v>25100</v>
      </c>
      <c r="Z82" s="56">
        <v>28000</v>
      </c>
      <c r="AA82" s="58">
        <f t="shared" si="19"/>
        <v>111.55378486055776</v>
      </c>
      <c r="AB82" s="58">
        <f t="shared" si="20"/>
        <v>104.2054335690361</v>
      </c>
      <c r="AC82" s="56">
        <v>22480</v>
      </c>
      <c r="AD82" s="56">
        <v>23800</v>
      </c>
      <c r="AE82" s="56">
        <v>20470</v>
      </c>
      <c r="AF82" s="56">
        <v>23500</v>
      </c>
      <c r="AG82" s="58">
        <f t="shared" si="24"/>
        <v>114.80214948705422</v>
      </c>
      <c r="AH82" s="58">
        <f t="shared" si="21"/>
        <v>104.53736654804271</v>
      </c>
      <c r="AI82" s="56">
        <v>24366.6315789474</v>
      </c>
      <c r="AJ82" s="56">
        <v>23855.4060150376</v>
      </c>
      <c r="AK82" s="56">
        <v>23344.1804511279</v>
      </c>
      <c r="AL82" s="74">
        <v>22832.9548872181</v>
      </c>
      <c r="AM82" s="77">
        <f t="shared" si="22"/>
        <v>97.81005135314099</v>
      </c>
      <c r="AN82" s="77">
        <f t="shared" si="23"/>
        <v>93.70583214688408</v>
      </c>
    </row>
    <row r="83" spans="1:40" ht="22.5" customHeight="1">
      <c r="A83" s="3">
        <v>70</v>
      </c>
      <c r="B83" s="94" t="s">
        <v>72</v>
      </c>
      <c r="C83" s="57">
        <v>30768</v>
      </c>
      <c r="D83" s="57">
        <v>31945</v>
      </c>
      <c r="E83" s="57">
        <v>30669</v>
      </c>
      <c r="F83" s="57">
        <v>31945</v>
      </c>
      <c r="G83" s="56">
        <f t="shared" si="14"/>
        <v>104.16055300140205</v>
      </c>
      <c r="H83" s="56">
        <f aca="true" t="shared" si="25" ref="H83:H97">F83/C83*100</f>
        <v>103.82540301612065</v>
      </c>
      <c r="I83" s="57">
        <v>19827</v>
      </c>
      <c r="J83" s="57">
        <v>20580</v>
      </c>
      <c r="K83" s="57">
        <v>19788</v>
      </c>
      <c r="L83" s="57">
        <v>20580</v>
      </c>
      <c r="M83" s="57">
        <f t="shared" si="15"/>
        <v>104.00242571255308</v>
      </c>
      <c r="N83" s="57">
        <f t="shared" si="16"/>
        <v>103.79785141473748</v>
      </c>
      <c r="O83" s="3">
        <v>70</v>
      </c>
      <c r="P83" s="94" t="s">
        <v>72</v>
      </c>
      <c r="Q83" s="57">
        <v>32948</v>
      </c>
      <c r="R83" s="57">
        <v>33040</v>
      </c>
      <c r="S83" s="57">
        <v>32769</v>
      </c>
      <c r="T83" s="57">
        <v>33040</v>
      </c>
      <c r="U83" s="57">
        <f t="shared" si="17"/>
        <v>100.82700112911593</v>
      </c>
      <c r="V83" s="57">
        <f t="shared" si="18"/>
        <v>100.27922787422605</v>
      </c>
      <c r="W83" s="57">
        <v>25382</v>
      </c>
      <c r="X83" s="57">
        <v>25480</v>
      </c>
      <c r="Y83" s="57">
        <v>25223</v>
      </c>
      <c r="Z83" s="57">
        <v>25480</v>
      </c>
      <c r="AA83" s="58">
        <f t="shared" si="19"/>
        <v>101.01891131110494</v>
      </c>
      <c r="AB83" s="58">
        <f t="shared" si="20"/>
        <v>100.38610038610038</v>
      </c>
      <c r="AC83" s="57">
        <v>23125</v>
      </c>
      <c r="AD83" s="57">
        <v>23250</v>
      </c>
      <c r="AE83" s="57">
        <v>23098</v>
      </c>
      <c r="AF83" s="57">
        <v>23250</v>
      </c>
      <c r="AG83" s="58">
        <f t="shared" si="24"/>
        <v>100.65806563338818</v>
      </c>
      <c r="AH83" s="58">
        <f t="shared" si="21"/>
        <v>100.54054054054053</v>
      </c>
      <c r="AI83" s="57">
        <v>23835.4789473684</v>
      </c>
      <c r="AJ83" s="57">
        <v>23571.3007518797</v>
      </c>
      <c r="AK83" s="57">
        <v>23307.122556391</v>
      </c>
      <c r="AL83" s="78">
        <v>23042.9443609023</v>
      </c>
      <c r="AM83" s="77">
        <f t="shared" si="22"/>
        <v>98.86653449026352</v>
      </c>
      <c r="AN83" s="77">
        <f t="shared" si="23"/>
        <v>96.67497939430497</v>
      </c>
    </row>
    <row r="84" spans="1:40" ht="22.5" customHeight="1">
      <c r="A84" s="3">
        <v>71</v>
      </c>
      <c r="B84" s="94" t="s">
        <v>73</v>
      </c>
      <c r="C84" s="57">
        <v>26905</v>
      </c>
      <c r="D84" s="57">
        <v>35510</v>
      </c>
      <c r="E84" s="57">
        <v>25776</v>
      </c>
      <c r="F84" s="56">
        <v>28800</v>
      </c>
      <c r="G84" s="56">
        <f t="shared" si="14"/>
        <v>111.73184357541899</v>
      </c>
      <c r="H84" s="56">
        <f t="shared" si="25"/>
        <v>107.04330050176547</v>
      </c>
      <c r="I84" s="57">
        <v>16309</v>
      </c>
      <c r="J84" s="57">
        <v>19617</v>
      </c>
      <c r="K84" s="57">
        <v>15102</v>
      </c>
      <c r="L84" s="57">
        <v>15569</v>
      </c>
      <c r="M84" s="57">
        <f t="shared" si="15"/>
        <v>103.09230565488015</v>
      </c>
      <c r="N84" s="57">
        <f t="shared" si="16"/>
        <v>95.46262799681158</v>
      </c>
      <c r="O84" s="3">
        <v>71</v>
      </c>
      <c r="P84" s="94" t="s">
        <v>73</v>
      </c>
      <c r="Q84" s="59">
        <v>34730</v>
      </c>
      <c r="R84" s="59">
        <v>35510</v>
      </c>
      <c r="S84" s="59">
        <v>31490</v>
      </c>
      <c r="T84" s="59">
        <v>35548</v>
      </c>
      <c r="U84" s="57">
        <f t="shared" si="17"/>
        <v>112.8866306764052</v>
      </c>
      <c r="V84" s="57">
        <f t="shared" si="18"/>
        <v>102.35531241002016</v>
      </c>
      <c r="W84" s="59">
        <v>20814</v>
      </c>
      <c r="X84" s="59">
        <v>19617</v>
      </c>
      <c r="Y84" s="59">
        <v>19998</v>
      </c>
      <c r="Z84" s="59">
        <v>24080</v>
      </c>
      <c r="AA84" s="58">
        <f t="shared" si="19"/>
        <v>120.41204120412041</v>
      </c>
      <c r="AB84" s="58">
        <f t="shared" si="20"/>
        <v>115.69136158354954</v>
      </c>
      <c r="AC84" s="59">
        <v>17565</v>
      </c>
      <c r="AD84" s="59">
        <v>19617</v>
      </c>
      <c r="AE84" s="59">
        <v>17308</v>
      </c>
      <c r="AF84" s="59">
        <v>19220</v>
      </c>
      <c r="AG84" s="58">
        <f t="shared" si="24"/>
        <v>111.04691472151606</v>
      </c>
      <c r="AH84" s="58">
        <f t="shared" si="21"/>
        <v>109.422146313692</v>
      </c>
      <c r="AI84" s="57">
        <v>19622.2894736842</v>
      </c>
      <c r="AJ84" s="57">
        <v>19209.7218045113</v>
      </c>
      <c r="AK84" s="57">
        <v>18797.1541353384</v>
      </c>
      <c r="AL84" s="74">
        <v>18384.5864661654</v>
      </c>
      <c r="AM84" s="77">
        <f t="shared" si="22"/>
        <v>97.80515887563334</v>
      </c>
      <c r="AN84" s="77">
        <f t="shared" si="23"/>
        <v>93.69236189702174</v>
      </c>
    </row>
    <row r="85" spans="1:40" ht="22.5" customHeight="1">
      <c r="A85" s="3">
        <v>72</v>
      </c>
      <c r="B85" s="94" t="s">
        <v>74</v>
      </c>
      <c r="C85" s="70">
        <v>31097.68</v>
      </c>
      <c r="D85" s="70">
        <v>36804.3</v>
      </c>
      <c r="E85" s="70">
        <v>30361.4</v>
      </c>
      <c r="F85" s="70">
        <v>33149.97</v>
      </c>
      <c r="G85" s="56">
        <f t="shared" si="14"/>
        <v>109.18458964342884</v>
      </c>
      <c r="H85" s="56">
        <f t="shared" si="25"/>
        <v>106.59949552506811</v>
      </c>
      <c r="I85" s="71">
        <v>16968.15</v>
      </c>
      <c r="J85" s="72">
        <v>21436.3</v>
      </c>
      <c r="K85" s="72">
        <v>16262.49</v>
      </c>
      <c r="L85" s="73">
        <v>18054</v>
      </c>
      <c r="M85" s="57">
        <f t="shared" si="15"/>
        <v>111.01620969482533</v>
      </c>
      <c r="N85" s="57">
        <f t="shared" si="16"/>
        <v>106.3993422971862</v>
      </c>
      <c r="O85" s="3">
        <v>72</v>
      </c>
      <c r="P85" s="94" t="s">
        <v>74</v>
      </c>
      <c r="Q85" s="89">
        <v>30166.88</v>
      </c>
      <c r="R85" s="89">
        <v>36804.3</v>
      </c>
      <c r="S85" s="89">
        <v>28590.33</v>
      </c>
      <c r="T85" s="89">
        <v>32316.91</v>
      </c>
      <c r="U85" s="57">
        <f t="shared" si="17"/>
        <v>113.03440708799093</v>
      </c>
      <c r="V85" s="57">
        <f t="shared" si="18"/>
        <v>107.12712086897949</v>
      </c>
      <c r="W85" s="89">
        <v>20782.99</v>
      </c>
      <c r="X85" s="89">
        <v>24036.05</v>
      </c>
      <c r="Y85" s="89">
        <v>21510.22</v>
      </c>
      <c r="Z85" s="90">
        <v>23640.88</v>
      </c>
      <c r="AA85" s="58">
        <f t="shared" si="19"/>
        <v>109.90533802071761</v>
      </c>
      <c r="AB85" s="58">
        <f t="shared" si="20"/>
        <v>113.7511012611756</v>
      </c>
      <c r="AC85" s="89">
        <v>17369.98</v>
      </c>
      <c r="AD85" s="89">
        <v>21436.3</v>
      </c>
      <c r="AE85" s="89">
        <v>15986.25</v>
      </c>
      <c r="AF85" s="89">
        <v>19960.07</v>
      </c>
      <c r="AG85" s="58">
        <f t="shared" si="24"/>
        <v>124.85773711783563</v>
      </c>
      <c r="AH85" s="58">
        <f t="shared" si="21"/>
        <v>114.91130099171099</v>
      </c>
      <c r="AI85" s="89">
        <v>15666.96</v>
      </c>
      <c r="AJ85" s="89">
        <v>21436.3</v>
      </c>
      <c r="AK85" s="89">
        <v>14439.71</v>
      </c>
      <c r="AL85" s="91">
        <v>16373.63</v>
      </c>
      <c r="AM85" s="77">
        <f t="shared" si="22"/>
        <v>113.39306675826593</v>
      </c>
      <c r="AN85" s="77">
        <f t="shared" si="23"/>
        <v>104.51057512114667</v>
      </c>
    </row>
    <row r="86" spans="1:40" ht="22.5" customHeight="1">
      <c r="A86" s="3">
        <v>73</v>
      </c>
      <c r="B86" s="94" t="s">
        <v>75</v>
      </c>
      <c r="C86" s="57">
        <f>F86/1.143</f>
        <v>25225.721784776902</v>
      </c>
      <c r="D86" s="57">
        <f>C86*1.068</f>
        <v>26941.070866141734</v>
      </c>
      <c r="E86" s="57">
        <v>22266</v>
      </c>
      <c r="F86" s="56">
        <v>28833</v>
      </c>
      <c r="G86" s="56">
        <f t="shared" si="14"/>
        <v>129.49339800592833</v>
      </c>
      <c r="H86" s="56">
        <f t="shared" si="25"/>
        <v>114.3</v>
      </c>
      <c r="I86" s="57">
        <f>L86/1.116</f>
        <v>12867.383512544802</v>
      </c>
      <c r="J86" s="57">
        <f>I86*1.068</f>
        <v>13742.36559139785</v>
      </c>
      <c r="K86" s="57">
        <v>11276</v>
      </c>
      <c r="L86" s="57">
        <v>14360</v>
      </c>
      <c r="M86" s="57">
        <f t="shared" si="15"/>
        <v>127.35012415750266</v>
      </c>
      <c r="N86" s="57">
        <f t="shared" si="16"/>
        <v>111.60000000000001</v>
      </c>
      <c r="O86" s="3">
        <v>73</v>
      </c>
      <c r="P86" s="94" t="s">
        <v>75</v>
      </c>
      <c r="Q86" s="59">
        <v>23033</v>
      </c>
      <c r="R86" s="59">
        <f>Q86*1.068</f>
        <v>24599.244000000002</v>
      </c>
      <c r="S86" s="59">
        <v>18841.88721256893</v>
      </c>
      <c r="T86" s="57">
        <v>24399</v>
      </c>
      <c r="U86" s="57">
        <f t="shared" si="17"/>
        <v>129.49339800592833</v>
      </c>
      <c r="V86" s="57">
        <f t="shared" si="18"/>
        <v>105.9306212825077</v>
      </c>
      <c r="W86" s="59">
        <v>15208</v>
      </c>
      <c r="X86" s="59">
        <f>W86*1.068</f>
        <v>16242.144</v>
      </c>
      <c r="Y86" s="59">
        <v>13590.877994428969</v>
      </c>
      <c r="Z86" s="59">
        <v>17308</v>
      </c>
      <c r="AA86" s="58">
        <f t="shared" si="19"/>
        <v>127.35012415750266</v>
      </c>
      <c r="AB86" s="58">
        <f t="shared" si="20"/>
        <v>113.80852183061548</v>
      </c>
      <c r="AC86" s="59">
        <v>14353</v>
      </c>
      <c r="AD86" s="59">
        <f>AC86*1.068</f>
        <v>15329.004</v>
      </c>
      <c r="AE86" s="59">
        <v>13807.603342618384</v>
      </c>
      <c r="AF86" s="59">
        <v>17584</v>
      </c>
      <c r="AG86" s="58">
        <f t="shared" si="24"/>
        <v>127.35012415750266</v>
      </c>
      <c r="AH86" s="58">
        <f t="shared" si="21"/>
        <v>122.51097331568313</v>
      </c>
      <c r="AI86" s="57">
        <f>AL86/1.143</f>
        <v>36716.535433070865</v>
      </c>
      <c r="AJ86" s="57">
        <f>AI86*1.068</f>
        <v>39213.259842519685</v>
      </c>
      <c r="AK86" s="57">
        <v>35400</v>
      </c>
      <c r="AL86" s="74">
        <v>41967</v>
      </c>
      <c r="AM86" s="77">
        <f t="shared" si="22"/>
        <v>118.55084745762711</v>
      </c>
      <c r="AN86" s="77">
        <f t="shared" si="23"/>
        <v>114.3</v>
      </c>
    </row>
    <row r="87" spans="1:40" ht="22.5" customHeight="1">
      <c r="A87" s="3">
        <v>74</v>
      </c>
      <c r="B87" s="94" t="s">
        <v>76</v>
      </c>
      <c r="C87" s="57">
        <v>30370</v>
      </c>
      <c r="D87" s="57">
        <v>35100</v>
      </c>
      <c r="E87" s="57">
        <v>28900</v>
      </c>
      <c r="F87" s="57">
        <v>30530</v>
      </c>
      <c r="G87" s="56">
        <f t="shared" si="14"/>
        <v>105.64013840830451</v>
      </c>
      <c r="H87" s="56">
        <f t="shared" si="25"/>
        <v>100.5268356931182</v>
      </c>
      <c r="I87" s="57">
        <v>17330</v>
      </c>
      <c r="J87" s="57">
        <v>22230</v>
      </c>
      <c r="K87" s="57">
        <v>17050</v>
      </c>
      <c r="L87" s="57">
        <v>18300</v>
      </c>
      <c r="M87" s="57">
        <f t="shared" si="15"/>
        <v>107.33137829912023</v>
      </c>
      <c r="N87" s="57">
        <f t="shared" si="16"/>
        <v>105.59723023658395</v>
      </c>
      <c r="O87" s="3">
        <v>74</v>
      </c>
      <c r="P87" s="94" t="s">
        <v>76</v>
      </c>
      <c r="Q87" s="57">
        <v>28800</v>
      </c>
      <c r="R87" s="57">
        <v>35500</v>
      </c>
      <c r="S87" s="57">
        <v>28090</v>
      </c>
      <c r="T87" s="57">
        <v>30950</v>
      </c>
      <c r="U87" s="57">
        <f t="shared" si="17"/>
        <v>110.1815592737629</v>
      </c>
      <c r="V87" s="57">
        <f t="shared" si="18"/>
        <v>107.46527777777777</v>
      </c>
      <c r="W87" s="57">
        <v>21160</v>
      </c>
      <c r="X87" s="57">
        <v>27800</v>
      </c>
      <c r="Y87" s="57">
        <v>20800</v>
      </c>
      <c r="Z87" s="57">
        <v>24180</v>
      </c>
      <c r="AA87" s="58">
        <f t="shared" si="19"/>
        <v>116.25000000000001</v>
      </c>
      <c r="AB87" s="58">
        <f t="shared" si="20"/>
        <v>114.27221172022684</v>
      </c>
      <c r="AC87" s="57">
        <v>17470</v>
      </c>
      <c r="AD87" s="57">
        <v>24000</v>
      </c>
      <c r="AE87" s="57">
        <v>17150</v>
      </c>
      <c r="AF87" s="57">
        <v>21070</v>
      </c>
      <c r="AG87" s="58">
        <f t="shared" si="24"/>
        <v>122.85714285714286</v>
      </c>
      <c r="AH87" s="58">
        <f t="shared" si="21"/>
        <v>120.6067544361763</v>
      </c>
      <c r="AI87" s="57">
        <v>20306.9473684211</v>
      </c>
      <c r="AJ87" s="57">
        <v>19875.3233082707</v>
      </c>
      <c r="AK87" s="57">
        <v>19443.6992481203</v>
      </c>
      <c r="AL87" s="78">
        <v>19012.0751879699</v>
      </c>
      <c r="AM87" s="77">
        <f t="shared" si="22"/>
        <v>97.78013404423477</v>
      </c>
      <c r="AN87" s="77">
        <f t="shared" si="23"/>
        <v>93.62350156840988</v>
      </c>
    </row>
    <row r="88" spans="1:40" ht="22.5" customHeight="1">
      <c r="A88" s="3"/>
      <c r="B88" s="92" t="s">
        <v>94</v>
      </c>
      <c r="C88" s="56"/>
      <c r="D88" s="59"/>
      <c r="E88" s="56"/>
      <c r="F88" s="56"/>
      <c r="G88" s="56"/>
      <c r="H88" s="56"/>
      <c r="I88" s="56"/>
      <c r="J88" s="59"/>
      <c r="K88" s="56"/>
      <c r="L88" s="56"/>
      <c r="M88" s="57"/>
      <c r="N88" s="57"/>
      <c r="O88" s="3"/>
      <c r="P88" s="92" t="s">
        <v>94</v>
      </c>
      <c r="Q88" s="56"/>
      <c r="R88" s="59"/>
      <c r="S88" s="56"/>
      <c r="T88" s="56"/>
      <c r="U88" s="57"/>
      <c r="V88" s="57"/>
      <c r="W88" s="56"/>
      <c r="X88" s="59"/>
      <c r="Y88" s="56"/>
      <c r="Z88" s="56"/>
      <c r="AA88" s="58"/>
      <c r="AB88" s="58"/>
      <c r="AC88" s="56"/>
      <c r="AD88" s="59"/>
      <c r="AE88" s="56"/>
      <c r="AF88" s="56"/>
      <c r="AG88" s="58"/>
      <c r="AH88" s="58"/>
      <c r="AI88" s="56"/>
      <c r="AJ88" s="59"/>
      <c r="AK88" s="56"/>
      <c r="AL88" s="74"/>
      <c r="AM88" s="77"/>
      <c r="AN88" s="77"/>
    </row>
    <row r="89" spans="1:40" ht="22.5" customHeight="1">
      <c r="A89" s="3">
        <v>75</v>
      </c>
      <c r="B89" s="94" t="s">
        <v>77</v>
      </c>
      <c r="C89" s="57">
        <v>43884</v>
      </c>
      <c r="D89" s="57">
        <v>56330</v>
      </c>
      <c r="E89" s="57">
        <v>41205</v>
      </c>
      <c r="F89" s="56">
        <v>48112</v>
      </c>
      <c r="G89" s="56">
        <f t="shared" si="14"/>
        <v>116.76252881931804</v>
      </c>
      <c r="H89" s="56">
        <f t="shared" si="25"/>
        <v>109.63449093063531</v>
      </c>
      <c r="I89" s="57">
        <v>30174</v>
      </c>
      <c r="J89" s="57">
        <v>33431</v>
      </c>
      <c r="K89" s="57">
        <v>26745</v>
      </c>
      <c r="L89" s="57">
        <v>30205</v>
      </c>
      <c r="M89" s="57">
        <f t="shared" si="15"/>
        <v>112.93699756963917</v>
      </c>
      <c r="N89" s="57">
        <f t="shared" si="16"/>
        <v>100.10273745608802</v>
      </c>
      <c r="O89" s="3">
        <v>75</v>
      </c>
      <c r="P89" s="94" t="s">
        <v>77</v>
      </c>
      <c r="Q89" s="59">
        <v>44075</v>
      </c>
      <c r="R89" s="59">
        <v>56330</v>
      </c>
      <c r="S89" s="59">
        <v>41210</v>
      </c>
      <c r="T89" s="57">
        <v>54160</v>
      </c>
      <c r="U89" s="57">
        <f t="shared" si="17"/>
        <v>131.42441155059453</v>
      </c>
      <c r="V89" s="57">
        <f t="shared" si="18"/>
        <v>122.88145207033465</v>
      </c>
      <c r="W89" s="59">
        <v>33987</v>
      </c>
      <c r="X89" s="59">
        <v>40784</v>
      </c>
      <c r="Y89" s="59">
        <v>28416</v>
      </c>
      <c r="Z89" s="59">
        <v>33610</v>
      </c>
      <c r="AA89" s="58">
        <f t="shared" si="19"/>
        <v>118.27843468468468</v>
      </c>
      <c r="AB89" s="58">
        <f t="shared" si="20"/>
        <v>98.89075234648543</v>
      </c>
      <c r="AC89" s="59">
        <v>20295</v>
      </c>
      <c r="AD89" s="59">
        <v>24354</v>
      </c>
      <c r="AE89" s="59">
        <v>18976</v>
      </c>
      <c r="AF89" s="59">
        <v>26882</v>
      </c>
      <c r="AG89" s="58">
        <f t="shared" si="24"/>
        <v>141.66315345699832</v>
      </c>
      <c r="AH89" s="58">
        <f t="shared" si="21"/>
        <v>132.45627001724563</v>
      </c>
      <c r="AI89" s="57">
        <v>20295</v>
      </c>
      <c r="AJ89" s="57">
        <v>21983</v>
      </c>
      <c r="AK89" s="57">
        <v>18976</v>
      </c>
      <c r="AL89" s="79">
        <v>26882</v>
      </c>
      <c r="AM89" s="77">
        <f t="shared" si="22"/>
        <v>141.66315345699832</v>
      </c>
      <c r="AN89" s="77">
        <f t="shared" si="23"/>
        <v>132.45627001724563</v>
      </c>
    </row>
    <row r="90" spans="1:40" ht="22.5" customHeight="1">
      <c r="A90" s="3">
        <v>76</v>
      </c>
      <c r="B90" s="94" t="s">
        <v>78</v>
      </c>
      <c r="C90" s="57">
        <v>65185</v>
      </c>
      <c r="D90" s="57">
        <v>78222</v>
      </c>
      <c r="E90" s="57">
        <v>58630</v>
      </c>
      <c r="F90" s="57">
        <v>66000</v>
      </c>
      <c r="G90" s="56">
        <f t="shared" si="14"/>
        <v>112.5703564727955</v>
      </c>
      <c r="H90" s="56">
        <f t="shared" si="25"/>
        <v>101.25028764286262</v>
      </c>
      <c r="I90" s="57">
        <v>24044</v>
      </c>
      <c r="J90" s="57">
        <v>28853</v>
      </c>
      <c r="K90" s="57">
        <v>23008</v>
      </c>
      <c r="L90" s="57">
        <v>30939</v>
      </c>
      <c r="M90" s="57">
        <f t="shared" si="15"/>
        <v>134.47061891515995</v>
      </c>
      <c r="N90" s="57">
        <f t="shared" si="16"/>
        <v>128.67659291299285</v>
      </c>
      <c r="O90" s="3">
        <v>76</v>
      </c>
      <c r="P90" s="94" t="s">
        <v>78</v>
      </c>
      <c r="Q90" s="58">
        <v>66521</v>
      </c>
      <c r="R90" s="58">
        <v>79825</v>
      </c>
      <c r="S90" s="58">
        <v>63656</v>
      </c>
      <c r="T90" s="57">
        <v>77416</v>
      </c>
      <c r="U90" s="57">
        <f t="shared" si="17"/>
        <v>121.61618700515268</v>
      </c>
      <c r="V90" s="57">
        <f t="shared" si="18"/>
        <v>116.37828655612515</v>
      </c>
      <c r="W90" s="58">
        <v>45110</v>
      </c>
      <c r="X90" s="58">
        <v>54132</v>
      </c>
      <c r="Y90" s="58">
        <v>43167</v>
      </c>
      <c r="Z90" s="58">
        <v>53771</v>
      </c>
      <c r="AA90" s="58">
        <f t="shared" si="19"/>
        <v>124.56506127365812</v>
      </c>
      <c r="AB90" s="58">
        <f t="shared" si="20"/>
        <v>119.19973398359565</v>
      </c>
      <c r="AC90" s="58">
        <v>39165</v>
      </c>
      <c r="AD90" s="58">
        <v>46998</v>
      </c>
      <c r="AE90" s="58">
        <v>37479</v>
      </c>
      <c r="AF90" s="58">
        <v>49950</v>
      </c>
      <c r="AG90" s="58">
        <f t="shared" si="24"/>
        <v>133.27463379492517</v>
      </c>
      <c r="AH90" s="58">
        <f t="shared" si="21"/>
        <v>127.5373420145538</v>
      </c>
      <c r="AI90" s="57">
        <v>45726.9526315789</v>
      </c>
      <c r="AJ90" s="57">
        <v>45167.2766917293</v>
      </c>
      <c r="AK90" s="57">
        <v>44607.6007518797</v>
      </c>
      <c r="AL90" s="78">
        <v>44047.9248120301</v>
      </c>
      <c r="AM90" s="77">
        <f t="shared" si="22"/>
        <v>98.7453350316627</v>
      </c>
      <c r="AN90" s="77">
        <f t="shared" si="23"/>
        <v>96.32814407494702</v>
      </c>
    </row>
    <row r="91" spans="1:40" ht="22.5" customHeight="1">
      <c r="A91" s="3">
        <v>77</v>
      </c>
      <c r="B91" s="94" t="s">
        <v>79</v>
      </c>
      <c r="C91" s="57">
        <v>34060</v>
      </c>
      <c r="D91" s="57">
        <v>35380</v>
      </c>
      <c r="E91" s="57">
        <v>32687</v>
      </c>
      <c r="F91" s="57">
        <v>35380</v>
      </c>
      <c r="G91" s="56">
        <f t="shared" si="14"/>
        <v>108.23874934989446</v>
      </c>
      <c r="H91" s="56">
        <f t="shared" si="25"/>
        <v>103.87551379917792</v>
      </c>
      <c r="I91" s="57">
        <v>20173</v>
      </c>
      <c r="J91" s="57">
        <v>20610</v>
      </c>
      <c r="K91" s="57">
        <v>19375</v>
      </c>
      <c r="L91" s="57">
        <v>20610</v>
      </c>
      <c r="M91" s="57">
        <f t="shared" si="15"/>
        <v>106.37419354838708</v>
      </c>
      <c r="N91" s="57">
        <f t="shared" si="16"/>
        <v>102.16626183512616</v>
      </c>
      <c r="O91" s="3">
        <v>77</v>
      </c>
      <c r="P91" s="94" t="s">
        <v>79</v>
      </c>
      <c r="Q91" s="59">
        <v>32967</v>
      </c>
      <c r="R91" s="59">
        <v>34240</v>
      </c>
      <c r="S91" s="59">
        <v>30340</v>
      </c>
      <c r="T91" s="59">
        <v>34240</v>
      </c>
      <c r="U91" s="57">
        <f t="shared" si="17"/>
        <v>112.85431773236651</v>
      </c>
      <c r="V91" s="57">
        <f t="shared" si="18"/>
        <v>103.86143719477052</v>
      </c>
      <c r="W91" s="59">
        <v>22893</v>
      </c>
      <c r="X91" s="59">
        <v>23020</v>
      </c>
      <c r="Y91" s="59">
        <v>22613</v>
      </c>
      <c r="Z91" s="59">
        <v>23020</v>
      </c>
      <c r="AA91" s="58">
        <f t="shared" si="19"/>
        <v>101.79984964401008</v>
      </c>
      <c r="AB91" s="58">
        <f t="shared" si="20"/>
        <v>100.55475472851963</v>
      </c>
      <c r="AC91" s="59">
        <v>22893</v>
      </c>
      <c r="AD91" s="59">
        <v>23020</v>
      </c>
      <c r="AE91" s="59">
        <v>22613</v>
      </c>
      <c r="AF91" s="59">
        <v>23020</v>
      </c>
      <c r="AG91" s="58">
        <f t="shared" si="24"/>
        <v>101.79984964401008</v>
      </c>
      <c r="AH91" s="58">
        <f t="shared" si="21"/>
        <v>100.55475472851963</v>
      </c>
      <c r="AI91" s="57">
        <v>21542.3684210526</v>
      </c>
      <c r="AJ91" s="57">
        <v>21055.1939849624</v>
      </c>
      <c r="AK91" s="57">
        <v>20568.0195488721</v>
      </c>
      <c r="AL91" s="78">
        <v>20080.8451127819</v>
      </c>
      <c r="AM91" s="77">
        <f t="shared" si="22"/>
        <v>97.63139841960663</v>
      </c>
      <c r="AN91" s="77">
        <f t="shared" si="23"/>
        <v>93.21558670010302</v>
      </c>
    </row>
    <row r="92" spans="1:40" ht="22.5" customHeight="1">
      <c r="A92" s="3">
        <v>78</v>
      </c>
      <c r="B92" s="94" t="s">
        <v>80</v>
      </c>
      <c r="C92" s="59"/>
      <c r="D92" s="59"/>
      <c r="E92" s="59"/>
      <c r="F92" s="59"/>
      <c r="G92" s="56"/>
      <c r="H92" s="56"/>
      <c r="I92" s="59"/>
      <c r="J92" s="59"/>
      <c r="K92" s="59"/>
      <c r="L92" s="59"/>
      <c r="M92" s="57"/>
      <c r="N92" s="57"/>
      <c r="O92" s="3">
        <v>78</v>
      </c>
      <c r="P92" s="94" t="s">
        <v>80</v>
      </c>
      <c r="Q92" s="59"/>
      <c r="R92" s="59"/>
      <c r="S92" s="59"/>
      <c r="T92" s="59"/>
      <c r="U92" s="57"/>
      <c r="V92" s="57"/>
      <c r="W92" s="59"/>
      <c r="X92" s="59"/>
      <c r="Y92" s="59"/>
      <c r="Z92" s="59"/>
      <c r="AA92" s="58"/>
      <c r="AB92" s="58"/>
      <c r="AC92" s="59"/>
      <c r="AD92" s="59"/>
      <c r="AE92" s="59"/>
      <c r="AF92" s="59"/>
      <c r="AG92" s="58"/>
      <c r="AH92" s="58"/>
      <c r="AI92" s="59"/>
      <c r="AJ92" s="59"/>
      <c r="AK92" s="59"/>
      <c r="AL92" s="79"/>
      <c r="AM92" s="77"/>
      <c r="AN92" s="77"/>
    </row>
    <row r="93" spans="1:40" ht="22.5" customHeight="1">
      <c r="A93" s="3">
        <v>79</v>
      </c>
      <c r="B93" s="94" t="s">
        <v>81</v>
      </c>
      <c r="C93" s="57">
        <v>32277</v>
      </c>
      <c r="D93" s="57">
        <v>36215</v>
      </c>
      <c r="E93" s="57">
        <v>32105</v>
      </c>
      <c r="F93" s="56">
        <v>34350</v>
      </c>
      <c r="G93" s="56">
        <f t="shared" si="14"/>
        <v>106.99268026787105</v>
      </c>
      <c r="H93" s="56">
        <f t="shared" si="25"/>
        <v>106.42252997490473</v>
      </c>
      <c r="I93" s="57">
        <v>18740</v>
      </c>
      <c r="J93" s="57">
        <v>21596</v>
      </c>
      <c r="K93" s="57">
        <v>18350</v>
      </c>
      <c r="L93" s="57">
        <v>20180</v>
      </c>
      <c r="M93" s="57">
        <f t="shared" si="15"/>
        <v>109.97275204359673</v>
      </c>
      <c r="N93" s="57">
        <f t="shared" si="16"/>
        <v>107.68409818569904</v>
      </c>
      <c r="O93" s="3">
        <v>79</v>
      </c>
      <c r="P93" s="94" t="s">
        <v>81</v>
      </c>
      <c r="Q93" s="58">
        <v>33049</v>
      </c>
      <c r="R93" s="58">
        <v>36215</v>
      </c>
      <c r="S93" s="58">
        <v>32620</v>
      </c>
      <c r="T93" s="57">
        <v>33780</v>
      </c>
      <c r="U93" s="57">
        <f t="shared" si="17"/>
        <v>103.55610055180871</v>
      </c>
      <c r="V93" s="57">
        <f t="shared" si="18"/>
        <v>102.21186722745014</v>
      </c>
      <c r="W93" s="58">
        <v>19630</v>
      </c>
      <c r="X93" s="58">
        <v>20005</v>
      </c>
      <c r="Y93" s="58">
        <v>19260</v>
      </c>
      <c r="Z93" s="58">
        <v>20120</v>
      </c>
      <c r="AA93" s="58">
        <f t="shared" si="19"/>
        <v>104.46521287642783</v>
      </c>
      <c r="AB93" s="58">
        <f t="shared" si="20"/>
        <v>102.49617931737136</v>
      </c>
      <c r="AC93" s="58">
        <v>15630</v>
      </c>
      <c r="AD93" s="58">
        <v>17450</v>
      </c>
      <c r="AE93" s="58">
        <v>14130</v>
      </c>
      <c r="AF93" s="58">
        <v>15720</v>
      </c>
      <c r="AG93" s="58">
        <f t="shared" si="24"/>
        <v>111.25265392781316</v>
      </c>
      <c r="AH93" s="58">
        <f t="shared" si="21"/>
        <v>100.57581573896353</v>
      </c>
      <c r="AI93" s="57">
        <v>15479.3315789474</v>
      </c>
      <c r="AJ93" s="57">
        <v>14613.4488721804</v>
      </c>
      <c r="AK93" s="57">
        <v>13747.5661654135</v>
      </c>
      <c r="AL93" s="74">
        <v>12881.6834586466</v>
      </c>
      <c r="AM93" s="77">
        <f t="shared" si="22"/>
        <v>93.70155636024279</v>
      </c>
      <c r="AN93" s="77">
        <f t="shared" si="23"/>
        <v>83.21860277330244</v>
      </c>
    </row>
    <row r="94" spans="1:40" ht="22.5" customHeight="1">
      <c r="A94" s="3">
        <v>80</v>
      </c>
      <c r="B94" s="94" t="s">
        <v>82</v>
      </c>
      <c r="C94" s="57">
        <v>52793</v>
      </c>
      <c r="D94" s="57">
        <v>58072</v>
      </c>
      <c r="E94" s="57">
        <v>44840</v>
      </c>
      <c r="F94" s="57">
        <v>52091</v>
      </c>
      <c r="G94" s="56">
        <f t="shared" si="14"/>
        <v>116.17082961641391</v>
      </c>
      <c r="H94" s="56">
        <f t="shared" si="25"/>
        <v>98.67027825658705</v>
      </c>
      <c r="I94" s="57">
        <v>32720</v>
      </c>
      <c r="J94" s="57">
        <v>35992</v>
      </c>
      <c r="K94" s="57">
        <v>27258</v>
      </c>
      <c r="L94" s="57">
        <v>32259</v>
      </c>
      <c r="M94" s="57">
        <f t="shared" si="15"/>
        <v>118.34690732995819</v>
      </c>
      <c r="N94" s="57">
        <f t="shared" si="16"/>
        <v>98.59107579462103</v>
      </c>
      <c r="O94" s="3">
        <v>80</v>
      </c>
      <c r="P94" s="94" t="s">
        <v>82</v>
      </c>
      <c r="Q94" s="57">
        <v>74426</v>
      </c>
      <c r="R94" s="57">
        <v>91831</v>
      </c>
      <c r="S94" s="57">
        <v>65899</v>
      </c>
      <c r="T94" s="57">
        <v>79331</v>
      </c>
      <c r="U94" s="57">
        <f t="shared" si="17"/>
        <v>120.38270686960348</v>
      </c>
      <c r="V94" s="57">
        <f t="shared" si="18"/>
        <v>106.59043882514175</v>
      </c>
      <c r="W94" s="57">
        <v>46494</v>
      </c>
      <c r="X94" s="57">
        <v>59002</v>
      </c>
      <c r="Y94" s="57">
        <v>37559</v>
      </c>
      <c r="Z94" s="57">
        <v>50252</v>
      </c>
      <c r="AA94" s="58">
        <f t="shared" si="19"/>
        <v>133.79482946830322</v>
      </c>
      <c r="AB94" s="58">
        <f t="shared" si="20"/>
        <v>108.08276336731622</v>
      </c>
      <c r="AC94" s="57">
        <v>33191</v>
      </c>
      <c r="AD94" s="57">
        <v>39160</v>
      </c>
      <c r="AE94" s="57">
        <v>29972</v>
      </c>
      <c r="AF94" s="57">
        <v>34010</v>
      </c>
      <c r="AG94" s="58">
        <f t="shared" si="24"/>
        <v>113.47257440277592</v>
      </c>
      <c r="AH94" s="58">
        <f t="shared" si="21"/>
        <v>102.46753638034407</v>
      </c>
      <c r="AI94" s="57">
        <v>43517.9473684211</v>
      </c>
      <c r="AJ94" s="57">
        <v>43009.4090225564</v>
      </c>
      <c r="AK94" s="57">
        <v>42500.8706766917</v>
      </c>
      <c r="AL94" s="78">
        <v>41992.3323308271</v>
      </c>
      <c r="AM94" s="77">
        <f t="shared" si="22"/>
        <v>98.80346369905429</v>
      </c>
      <c r="AN94" s="77">
        <f t="shared" si="23"/>
        <v>96.49428539292488</v>
      </c>
    </row>
    <row r="95" spans="1:40" ht="22.5" customHeight="1">
      <c r="A95" s="3">
        <v>81</v>
      </c>
      <c r="B95" s="94" t="s">
        <v>83</v>
      </c>
      <c r="C95" s="57">
        <v>55702</v>
      </c>
      <c r="D95" s="57">
        <v>64745</v>
      </c>
      <c r="E95" s="57">
        <v>54260</v>
      </c>
      <c r="F95" s="56">
        <v>62860</v>
      </c>
      <c r="G95" s="56">
        <f t="shared" si="14"/>
        <v>115.84961297456691</v>
      </c>
      <c r="H95" s="56">
        <f t="shared" si="25"/>
        <v>112.85052601342859</v>
      </c>
      <c r="I95" s="57">
        <v>32215</v>
      </c>
      <c r="J95" s="57">
        <v>37770</v>
      </c>
      <c r="K95" s="57">
        <v>30975</v>
      </c>
      <c r="L95" s="57">
        <v>35670</v>
      </c>
      <c r="M95" s="57">
        <f t="shared" si="15"/>
        <v>115.15738498789345</v>
      </c>
      <c r="N95" s="57">
        <f t="shared" si="16"/>
        <v>110.7248176315381</v>
      </c>
      <c r="O95" s="3">
        <v>81</v>
      </c>
      <c r="P95" s="94" t="s">
        <v>83</v>
      </c>
      <c r="Q95" s="58">
        <v>64100</v>
      </c>
      <c r="R95" s="59">
        <v>72465</v>
      </c>
      <c r="S95" s="59">
        <v>63098</v>
      </c>
      <c r="T95" s="57">
        <v>70300</v>
      </c>
      <c r="U95" s="57">
        <f t="shared" si="17"/>
        <v>111.41399093473645</v>
      </c>
      <c r="V95" s="57">
        <f t="shared" si="18"/>
        <v>109.67238689547582</v>
      </c>
      <c r="W95" s="58">
        <v>46700</v>
      </c>
      <c r="X95" s="59">
        <v>54000</v>
      </c>
      <c r="Y95" s="59">
        <v>45800</v>
      </c>
      <c r="Z95" s="59">
        <v>50900</v>
      </c>
      <c r="AA95" s="58">
        <f t="shared" si="19"/>
        <v>111.13537117903931</v>
      </c>
      <c r="AB95" s="58">
        <f t="shared" si="20"/>
        <v>108.99357601713062</v>
      </c>
      <c r="AC95" s="58">
        <v>41800</v>
      </c>
      <c r="AD95" s="59">
        <v>48385</v>
      </c>
      <c r="AE95" s="59">
        <v>40320</v>
      </c>
      <c r="AF95" s="59">
        <v>45036</v>
      </c>
      <c r="AG95" s="58">
        <f t="shared" si="24"/>
        <v>111.69642857142857</v>
      </c>
      <c r="AH95" s="58">
        <f t="shared" si="21"/>
        <v>107.74162679425838</v>
      </c>
      <c r="AI95" s="57">
        <v>47093.8315789474</v>
      </c>
      <c r="AJ95" s="57">
        <v>46735.6203007519</v>
      </c>
      <c r="AK95" s="57">
        <v>46377.4090225564</v>
      </c>
      <c r="AL95" s="74">
        <v>46019.1977443609</v>
      </c>
      <c r="AM95" s="77">
        <f t="shared" si="22"/>
        <v>99.22761688126803</v>
      </c>
      <c r="AN95" s="77">
        <f t="shared" si="23"/>
        <v>97.71810065446681</v>
      </c>
    </row>
    <row r="96" spans="1:40" ht="22.5" customHeight="1">
      <c r="A96" s="3">
        <v>82</v>
      </c>
      <c r="B96" s="94" t="s">
        <v>84</v>
      </c>
      <c r="C96" s="59">
        <v>34282.07</v>
      </c>
      <c r="D96" s="59">
        <v>40613.52</v>
      </c>
      <c r="E96" s="59">
        <v>33412.58</v>
      </c>
      <c r="F96" s="59">
        <v>39183.62</v>
      </c>
      <c r="G96" s="56">
        <f t="shared" si="14"/>
        <v>117.27205741071178</v>
      </c>
      <c r="H96" s="56">
        <f t="shared" si="25"/>
        <v>114.29770722713069</v>
      </c>
      <c r="I96" s="59">
        <v>19988.69</v>
      </c>
      <c r="J96" s="59">
        <v>24976.87</v>
      </c>
      <c r="K96" s="59">
        <v>19536.01</v>
      </c>
      <c r="L96" s="59">
        <v>23126.42</v>
      </c>
      <c r="M96" s="57">
        <f t="shared" si="15"/>
        <v>118.37842015846634</v>
      </c>
      <c r="N96" s="57">
        <f t="shared" si="16"/>
        <v>115.69752695149107</v>
      </c>
      <c r="O96" s="3">
        <v>82</v>
      </c>
      <c r="P96" s="94" t="s">
        <v>84</v>
      </c>
      <c r="Q96" s="59">
        <v>38894.88</v>
      </c>
      <c r="R96" s="59">
        <v>56549.03</v>
      </c>
      <c r="S96" s="59">
        <v>36500</v>
      </c>
      <c r="T96" s="59">
        <v>45486.11</v>
      </c>
      <c r="U96" s="57">
        <f t="shared" si="17"/>
        <v>124.6194794520548</v>
      </c>
      <c r="V96" s="57">
        <f t="shared" si="18"/>
        <v>116.94626644946584</v>
      </c>
      <c r="W96" s="59">
        <v>24302.31</v>
      </c>
      <c r="X96" s="59">
        <v>31352.7</v>
      </c>
      <c r="Y96" s="59">
        <v>22818.19</v>
      </c>
      <c r="Z96" s="59">
        <v>29198.69</v>
      </c>
      <c r="AA96" s="58">
        <f t="shared" si="19"/>
        <v>127.96234057127232</v>
      </c>
      <c r="AB96" s="58">
        <f t="shared" si="20"/>
        <v>120.14779664978347</v>
      </c>
      <c r="AC96" s="59">
        <v>19829.66</v>
      </c>
      <c r="AD96" s="59">
        <v>24637.34</v>
      </c>
      <c r="AE96" s="59">
        <v>18286.66</v>
      </c>
      <c r="AF96" s="59">
        <v>22720.24</v>
      </c>
      <c r="AG96" s="58">
        <f t="shared" si="24"/>
        <v>124.24488670976548</v>
      </c>
      <c r="AH96" s="58">
        <f t="shared" si="21"/>
        <v>114.57705275834283</v>
      </c>
      <c r="AI96" s="59">
        <v>23872.2112105263</v>
      </c>
      <c r="AJ96" s="59">
        <v>23261.4904210526</v>
      </c>
      <c r="AK96" s="59">
        <v>22650.769631579</v>
      </c>
      <c r="AL96" s="79">
        <v>22040.0488421053</v>
      </c>
      <c r="AM96" s="77">
        <f t="shared" si="22"/>
        <v>97.30375259027731</v>
      </c>
      <c r="AN96" s="77">
        <f t="shared" si="23"/>
        <v>92.3251250072171</v>
      </c>
    </row>
    <row r="97" spans="1:40" ht="22.5" customHeight="1">
      <c r="A97" s="3">
        <v>83</v>
      </c>
      <c r="B97" s="94" t="s">
        <v>85</v>
      </c>
      <c r="C97" s="57">
        <v>76532.66</v>
      </c>
      <c r="D97" s="57">
        <v>79593.97</v>
      </c>
      <c r="E97" s="57">
        <v>63811.24</v>
      </c>
      <c r="F97" s="56">
        <v>68498.9</v>
      </c>
      <c r="G97" s="56">
        <f t="shared" si="14"/>
        <v>107.3461352576756</v>
      </c>
      <c r="H97" s="56">
        <f t="shared" si="25"/>
        <v>89.50283447615696</v>
      </c>
      <c r="I97" s="57">
        <v>42862.59</v>
      </c>
      <c r="J97" s="57">
        <v>44577.09</v>
      </c>
      <c r="K97" s="57">
        <v>39791.7</v>
      </c>
      <c r="L97" s="57">
        <v>42979.53</v>
      </c>
      <c r="M97" s="57">
        <f t="shared" si="15"/>
        <v>108.01129381252875</v>
      </c>
      <c r="N97" s="57">
        <f t="shared" si="16"/>
        <v>100.27282532390134</v>
      </c>
      <c r="O97" s="3">
        <v>83</v>
      </c>
      <c r="P97" s="94" t="s">
        <v>85</v>
      </c>
      <c r="Q97" s="57">
        <v>65984.03</v>
      </c>
      <c r="R97" s="57">
        <v>68623.39</v>
      </c>
      <c r="S97" s="57">
        <v>76915.13</v>
      </c>
      <c r="T97" s="57">
        <v>78283.67</v>
      </c>
      <c r="U97" s="57">
        <f t="shared" si="17"/>
        <v>101.77928581801785</v>
      </c>
      <c r="V97" s="57">
        <f t="shared" si="18"/>
        <v>118.64032857647524</v>
      </c>
      <c r="W97" s="57">
        <v>58560.13</v>
      </c>
      <c r="X97" s="57">
        <v>60902.54</v>
      </c>
      <c r="Y97" s="57">
        <v>50660.25</v>
      </c>
      <c r="Z97" s="57">
        <v>54893.87</v>
      </c>
      <c r="AA97" s="58">
        <f t="shared" si="19"/>
        <v>108.35688730316176</v>
      </c>
      <c r="AB97" s="58">
        <f t="shared" si="20"/>
        <v>93.73932400764822</v>
      </c>
      <c r="AC97" s="57">
        <v>51225.28</v>
      </c>
      <c r="AD97" s="57">
        <v>53274.29</v>
      </c>
      <c r="AE97" s="57">
        <v>50421.02</v>
      </c>
      <c r="AF97" s="57">
        <v>56315.42</v>
      </c>
      <c r="AG97" s="58">
        <f t="shared" si="24"/>
        <v>111.69036247184209</v>
      </c>
      <c r="AH97" s="58">
        <f t="shared" si="21"/>
        <v>109.93677340563097</v>
      </c>
      <c r="AI97" s="57">
        <v>52882.3063684211</v>
      </c>
      <c r="AJ97" s="57">
        <v>52277.2560225564</v>
      </c>
      <c r="AK97" s="57">
        <v>51672.2056766917</v>
      </c>
      <c r="AL97" s="74">
        <v>51067.1553308271</v>
      </c>
      <c r="AM97" s="77">
        <f t="shared" si="22"/>
        <v>98.82906034696806</v>
      </c>
      <c r="AN97" s="77">
        <f t="shared" si="23"/>
        <v>96.56756453671255</v>
      </c>
    </row>
    <row r="98" spans="2:40" ht="20.25">
      <c r="B98" s="38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P98" s="38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</row>
    <row r="99" spans="12:39" ht="20.25">
      <c r="L99" s="50">
        <v>41390</v>
      </c>
      <c r="M99" s="51" t="s">
        <v>108</v>
      </c>
      <c r="N99" s="52"/>
      <c r="AK99" s="50">
        <v>41390</v>
      </c>
      <c r="AL99" s="51" t="s">
        <v>108</v>
      </c>
      <c r="AM99" s="52"/>
    </row>
  </sheetData>
  <sheetProtection/>
  <mergeCells count="13">
    <mergeCell ref="AC3:AF3"/>
    <mergeCell ref="Q3:T3"/>
    <mergeCell ref="W3:Z3"/>
    <mergeCell ref="P1:AN1"/>
    <mergeCell ref="Q2:V2"/>
    <mergeCell ref="W2:AB2"/>
    <mergeCell ref="AC2:AH2"/>
    <mergeCell ref="AI2:AN2"/>
    <mergeCell ref="C3:F3"/>
    <mergeCell ref="C2:H2"/>
    <mergeCell ref="B1:N1"/>
    <mergeCell ref="I3:N3"/>
    <mergeCell ref="I2:N2"/>
  </mergeCells>
  <printOptions/>
  <pageMargins left="0.19" right="0.19" top="0.19" bottom="0.17" header="0.17" footer="0.17"/>
  <pageSetup horizontalDpi="600" verticalDpi="600" orientation="landscape" paperSize="8" scale="35" r:id="rId1"/>
  <colBreaks count="2" manualBreakCount="2">
    <brk id="14" max="65535" man="1"/>
    <brk id="4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view="pageBreakPreview" zoomScale="40" zoomScaleNormal="70" zoomScaleSheetLayoutView="40" zoomScalePageLayoutView="0" workbookViewId="0" topLeftCell="A1">
      <selection activeCell="B13" sqref="B13"/>
    </sheetView>
  </sheetViews>
  <sheetFormatPr defaultColWidth="9.140625" defaultRowHeight="12.75"/>
  <cols>
    <col min="2" max="2" width="100.140625" style="0" customWidth="1"/>
    <col min="3" max="8" width="25.7109375" style="0" customWidth="1"/>
  </cols>
  <sheetData>
    <row r="1" spans="2:8" ht="62.25" customHeight="1">
      <c r="B1" s="120" t="s">
        <v>109</v>
      </c>
      <c r="C1" s="120"/>
      <c r="D1" s="120"/>
      <c r="E1" s="120"/>
      <c r="F1" s="120"/>
      <c r="G1" s="120"/>
      <c r="H1" s="120"/>
    </row>
    <row r="2" spans="1:8" ht="138.75" customHeight="1">
      <c r="A2" s="3"/>
      <c r="B2" s="99"/>
      <c r="C2" s="104" t="s">
        <v>106</v>
      </c>
      <c r="D2" s="104" t="s">
        <v>105</v>
      </c>
      <c r="E2" s="104" t="s">
        <v>99</v>
      </c>
      <c r="F2" s="104" t="s">
        <v>100</v>
      </c>
      <c r="G2" s="104" t="s">
        <v>101</v>
      </c>
      <c r="H2" s="104" t="s">
        <v>98</v>
      </c>
    </row>
    <row r="3" spans="1:8" ht="54">
      <c r="A3" s="3" t="s">
        <v>1</v>
      </c>
      <c r="B3" s="99"/>
      <c r="C3" s="105" t="s">
        <v>110</v>
      </c>
      <c r="D3" s="105" t="s">
        <v>110</v>
      </c>
      <c r="E3" s="105" t="s">
        <v>110</v>
      </c>
      <c r="F3" s="105" t="s">
        <v>110</v>
      </c>
      <c r="G3" s="105" t="s">
        <v>110</v>
      </c>
      <c r="H3" s="105" t="s">
        <v>110</v>
      </c>
    </row>
    <row r="4" spans="1:8" s="37" customFormat="1" ht="15">
      <c r="A4" s="46">
        <v>1</v>
      </c>
      <c r="B4" s="100">
        <v>2</v>
      </c>
      <c r="C4" s="106">
        <v>2</v>
      </c>
      <c r="D4" s="106">
        <v>3</v>
      </c>
      <c r="E4" s="106">
        <v>4</v>
      </c>
      <c r="F4" s="106">
        <v>5</v>
      </c>
      <c r="G4" s="106">
        <v>6</v>
      </c>
      <c r="H4" s="106">
        <v>7</v>
      </c>
    </row>
    <row r="5" spans="1:8" ht="23.25">
      <c r="A5" s="48"/>
      <c r="B5" s="101" t="s">
        <v>107</v>
      </c>
      <c r="C5" s="107"/>
      <c r="D5" s="107"/>
      <c r="E5" s="107"/>
      <c r="F5" s="107"/>
      <c r="G5" s="107"/>
      <c r="H5" s="107"/>
    </row>
    <row r="6" spans="1:8" ht="23.25">
      <c r="A6" s="3"/>
      <c r="B6" s="102" t="s">
        <v>86</v>
      </c>
      <c r="C6" s="107"/>
      <c r="D6" s="107"/>
      <c r="E6" s="107"/>
      <c r="F6" s="107"/>
      <c r="G6" s="107"/>
      <c r="H6" s="107"/>
    </row>
    <row r="7" spans="1:8" ht="23.25">
      <c r="A7" s="3">
        <v>1</v>
      </c>
      <c r="B7" s="103" t="s">
        <v>0</v>
      </c>
      <c r="C7" s="108">
        <v>106.2559198953588</v>
      </c>
      <c r="D7" s="108">
        <v>114.74893042107635</v>
      </c>
      <c r="E7" s="108">
        <v>106.81743690593248</v>
      </c>
      <c r="F7" s="108">
        <v>107.11605467703029</v>
      </c>
      <c r="G7" s="108">
        <v>102.67983074753172</v>
      </c>
      <c r="H7" s="108">
        <v>104.71938775510203</v>
      </c>
    </row>
    <row r="8" spans="1:8" ht="23.25">
      <c r="A8" s="3">
        <v>2</v>
      </c>
      <c r="B8" s="103" t="s">
        <v>4</v>
      </c>
      <c r="C8" s="108">
        <v>108.0678622470149</v>
      </c>
      <c r="D8" s="108">
        <v>110.68330384931934</v>
      </c>
      <c r="E8" s="108">
        <v>134.20974481451893</v>
      </c>
      <c r="F8" s="108">
        <v>123.24839121044369</v>
      </c>
      <c r="G8" s="108">
        <v>102.9618389254201</v>
      </c>
      <c r="H8" s="108">
        <v>94.7256653809004</v>
      </c>
    </row>
    <row r="9" spans="1:8" ht="23.25">
      <c r="A9" s="3">
        <v>3</v>
      </c>
      <c r="B9" s="103" t="s">
        <v>5</v>
      </c>
      <c r="C9" s="108">
        <v>99.732376476304</v>
      </c>
      <c r="D9" s="108">
        <v>101.1744392910444</v>
      </c>
      <c r="E9" s="108">
        <v>127.87930852586999</v>
      </c>
      <c r="F9" s="108">
        <v>112.37873642357128</v>
      </c>
      <c r="G9" s="108">
        <v>112.37873642357128</v>
      </c>
      <c r="H9" s="108">
        <v>98.76924365278019</v>
      </c>
    </row>
    <row r="10" spans="1:8" ht="23.25">
      <c r="A10" s="3">
        <v>4</v>
      </c>
      <c r="B10" s="103" t="s">
        <v>6</v>
      </c>
      <c r="C10" s="108">
        <v>122</v>
      </c>
      <c r="D10" s="108">
        <v>110</v>
      </c>
      <c r="E10" s="108">
        <v>122</v>
      </c>
      <c r="F10" s="108">
        <v>110</v>
      </c>
      <c r="G10" s="108">
        <v>110</v>
      </c>
      <c r="H10" s="108">
        <v>122</v>
      </c>
    </row>
    <row r="11" spans="1:8" ht="23.25">
      <c r="A11" s="3">
        <v>5</v>
      </c>
      <c r="B11" s="103" t="s">
        <v>7</v>
      </c>
      <c r="C11" s="108">
        <v>108.73436763286108</v>
      </c>
      <c r="D11" s="108">
        <v>109.13941062176164</v>
      </c>
      <c r="E11" s="108">
        <v>104.49014742243787</v>
      </c>
      <c r="F11" s="108">
        <v>107.74307649565988</v>
      </c>
      <c r="G11" s="108">
        <v>107.74430167455806</v>
      </c>
      <c r="H11" s="108">
        <v>95.86844087044791</v>
      </c>
    </row>
    <row r="12" spans="1:8" ht="23.25">
      <c r="A12" s="3">
        <v>6</v>
      </c>
      <c r="B12" s="103" t="s">
        <v>8</v>
      </c>
      <c r="C12" s="108">
        <v>108.50911610348312</v>
      </c>
      <c r="D12" s="108">
        <v>108.60196339642233</v>
      </c>
      <c r="E12" s="108">
        <v>113.10307680614898</v>
      </c>
      <c r="F12" s="108">
        <v>107.38907992127129</v>
      </c>
      <c r="G12" s="108">
        <v>116.3755020630476</v>
      </c>
      <c r="H12" s="108">
        <v>103.79070082589695</v>
      </c>
    </row>
    <row r="13" spans="1:8" ht="23.25">
      <c r="A13" s="3">
        <v>7</v>
      </c>
      <c r="B13" s="103" t="s">
        <v>9</v>
      </c>
      <c r="C13" s="108">
        <v>135.9817900704346</v>
      </c>
      <c r="D13" s="108">
        <v>118.16765534184195</v>
      </c>
      <c r="E13" s="108">
        <v>124.96219931271477</v>
      </c>
      <c r="F13" s="108">
        <v>116.11455721261711</v>
      </c>
      <c r="G13" s="108">
        <v>90.99863615699348</v>
      </c>
      <c r="H13" s="108">
        <v>58.7534224512804</v>
      </c>
    </row>
    <row r="14" spans="1:8" ht="23.25">
      <c r="A14" s="3">
        <v>8</v>
      </c>
      <c r="B14" s="103" t="s">
        <v>10</v>
      </c>
      <c r="C14" s="108">
        <v>125.55391056676936</v>
      </c>
      <c r="D14" s="108">
        <v>113.51222249181123</v>
      </c>
      <c r="E14" s="108">
        <v>120.45120536902544</v>
      </c>
      <c r="F14" s="108">
        <v>112.80898944734238</v>
      </c>
      <c r="G14" s="108">
        <v>115.66739767606391</v>
      </c>
      <c r="H14" s="108">
        <v>96.90743091566594</v>
      </c>
    </row>
    <row r="15" spans="1:8" ht="23.25">
      <c r="A15" s="3">
        <v>9</v>
      </c>
      <c r="B15" s="103" t="s">
        <v>11</v>
      </c>
      <c r="C15" s="108">
        <v>112.83732421132649</v>
      </c>
      <c r="D15" s="108">
        <v>121.90864600326263</v>
      </c>
      <c r="E15" s="108">
        <v>107.22647362978283</v>
      </c>
      <c r="F15" s="108">
        <v>121.89121933878423</v>
      </c>
      <c r="G15" s="108">
        <v>120.63965884861408</v>
      </c>
      <c r="H15" s="108">
        <v>121.9983207388749</v>
      </c>
    </row>
    <row r="16" spans="1:8" ht="23.25">
      <c r="A16" s="3">
        <v>10</v>
      </c>
      <c r="B16" s="103" t="s">
        <v>12</v>
      </c>
      <c r="C16" s="108">
        <v>116.66714884999277</v>
      </c>
      <c r="D16" s="108">
        <v>115.71371628504363</v>
      </c>
      <c r="E16" s="108">
        <v>94.87881006512274</v>
      </c>
      <c r="F16" s="108">
        <v>100.11510064287921</v>
      </c>
      <c r="G16" s="108">
        <v>100.11853120597745</v>
      </c>
      <c r="H16" s="108">
        <v>99.93822110752933</v>
      </c>
    </row>
    <row r="17" spans="1:8" ht="23.25">
      <c r="A17" s="3">
        <v>11</v>
      </c>
      <c r="B17" s="103" t="s">
        <v>13</v>
      </c>
      <c r="C17" s="108">
        <v>109.2441490824894</v>
      </c>
      <c r="D17" s="108">
        <v>111.74137795762805</v>
      </c>
      <c r="E17" s="108">
        <v>100.28296308809865</v>
      </c>
      <c r="F17" s="108">
        <v>101.37532745891879</v>
      </c>
      <c r="G17" s="108">
        <v>107.4259839777081</v>
      </c>
      <c r="H17" s="108">
        <v>104.7675889097109</v>
      </c>
    </row>
    <row r="18" spans="1:8" ht="23.25">
      <c r="A18" s="3">
        <v>12</v>
      </c>
      <c r="B18" s="103" t="s">
        <v>14</v>
      </c>
      <c r="C18" s="108">
        <v>119.9928371689266</v>
      </c>
      <c r="D18" s="108">
        <v>115.40703627884147</v>
      </c>
      <c r="E18" s="108">
        <v>115.28419105238814</v>
      </c>
      <c r="F18" s="108">
        <v>117.50279300571052</v>
      </c>
      <c r="G18" s="108">
        <v>120.23212162630243</v>
      </c>
      <c r="H18" s="108">
        <v>108.94549353254479</v>
      </c>
    </row>
    <row r="19" spans="1:8" ht="23.25">
      <c r="A19" s="3">
        <v>13</v>
      </c>
      <c r="B19" s="103" t="s">
        <v>15</v>
      </c>
      <c r="C19" s="108">
        <v>115.38742390419578</v>
      </c>
      <c r="D19" s="108">
        <v>107.64913998780669</v>
      </c>
      <c r="E19" s="108">
        <v>102.37683824802049</v>
      </c>
      <c r="F19" s="108">
        <v>106.31135249057675</v>
      </c>
      <c r="G19" s="108">
        <v>109.39948758236089</v>
      </c>
      <c r="H19" s="108">
        <v>98.48372714266978</v>
      </c>
    </row>
    <row r="20" spans="1:8" ht="23.25">
      <c r="A20" s="3">
        <v>14</v>
      </c>
      <c r="B20" s="103" t="s">
        <v>16</v>
      </c>
      <c r="C20" s="108">
        <v>113.10246340592644</v>
      </c>
      <c r="D20" s="108">
        <v>112.05759757483895</v>
      </c>
      <c r="E20" s="108">
        <v>106.5669509684467</v>
      </c>
      <c r="F20" s="108">
        <v>108.5579196217494</v>
      </c>
      <c r="G20" s="108">
        <v>103.87921022067363</v>
      </c>
      <c r="H20" s="108">
        <v>94.24554044721766</v>
      </c>
    </row>
    <row r="21" spans="1:8" ht="23.25">
      <c r="A21" s="3">
        <v>15</v>
      </c>
      <c r="B21" s="103" t="s">
        <v>17</v>
      </c>
      <c r="C21" s="108">
        <v>106.3</v>
      </c>
      <c r="D21" s="108">
        <v>104.9</v>
      </c>
      <c r="E21" s="108">
        <v>106.3</v>
      </c>
      <c r="F21" s="108">
        <v>104.9</v>
      </c>
      <c r="G21" s="108">
        <v>104.9</v>
      </c>
      <c r="H21" s="108">
        <v>104.9</v>
      </c>
    </row>
    <row r="22" spans="1:8" ht="23.25">
      <c r="A22" s="3">
        <v>16</v>
      </c>
      <c r="B22" s="103" t="s">
        <v>18</v>
      </c>
      <c r="C22" s="108">
        <v>97.73822766036336</v>
      </c>
      <c r="D22" s="108">
        <v>96.571072319202</v>
      </c>
      <c r="E22" s="108">
        <v>106.4958283671037</v>
      </c>
      <c r="F22" s="108">
        <v>107.34463276836159</v>
      </c>
      <c r="G22" s="108">
        <v>106.58682634730539</v>
      </c>
      <c r="H22" s="108">
        <v>99.36658749010293</v>
      </c>
    </row>
    <row r="23" spans="1:8" ht="23.25">
      <c r="A23" s="3">
        <v>17</v>
      </c>
      <c r="B23" s="103" t="s">
        <v>19</v>
      </c>
      <c r="C23" s="108">
        <v>116.95399561863033</v>
      </c>
      <c r="D23" s="108">
        <v>115.46247274992214</v>
      </c>
      <c r="E23" s="108">
        <v>155.2920546114985</v>
      </c>
      <c r="F23" s="108">
        <v>125.28064406395283</v>
      </c>
      <c r="G23" s="108">
        <v>113.52039108015803</v>
      </c>
      <c r="H23" s="108">
        <v>99.1841396668914</v>
      </c>
    </row>
    <row r="24" spans="1:8" ht="23.25">
      <c r="A24" s="3">
        <v>18</v>
      </c>
      <c r="B24" s="103" t="s">
        <v>20</v>
      </c>
      <c r="C24" s="108">
        <v>117.24130632632759</v>
      </c>
      <c r="D24" s="108">
        <v>112.46882015465202</v>
      </c>
      <c r="E24" s="108">
        <v>99.82153219537298</v>
      </c>
      <c r="F24" s="108">
        <v>101.51427174378094</v>
      </c>
      <c r="G24" s="108">
        <v>103.56043409309991</v>
      </c>
      <c r="H24" s="108">
        <v>101.39267270733055</v>
      </c>
    </row>
    <row r="25" spans="1:8" ht="23.25">
      <c r="A25" s="3"/>
      <c r="B25" s="101" t="s">
        <v>87</v>
      </c>
      <c r="C25" s="108"/>
      <c r="D25" s="108"/>
      <c r="E25" s="108"/>
      <c r="F25" s="108"/>
      <c r="G25" s="108"/>
      <c r="H25" s="108"/>
    </row>
    <row r="26" spans="1:8" ht="23.25">
      <c r="A26" s="3">
        <v>19</v>
      </c>
      <c r="B26" s="103" t="s">
        <v>21</v>
      </c>
      <c r="C26" s="108">
        <v>100.57183639031402</v>
      </c>
      <c r="D26" s="108">
        <v>98.59217326604264</v>
      </c>
      <c r="E26" s="108">
        <v>116.74765424164526</v>
      </c>
      <c r="F26" s="108">
        <v>105.05602360321456</v>
      </c>
      <c r="G26" s="108">
        <v>107.01497239615274</v>
      </c>
      <c r="H26" s="108">
        <v>96.68873112905527</v>
      </c>
    </row>
    <row r="27" spans="1:8" ht="23.25">
      <c r="A27" s="3">
        <v>20</v>
      </c>
      <c r="B27" s="103" t="s">
        <v>22</v>
      </c>
      <c r="C27" s="108">
        <v>108.2914006759294</v>
      </c>
      <c r="D27" s="108">
        <v>111.84844798846692</v>
      </c>
      <c r="E27" s="108">
        <v>128.84781337861537</v>
      </c>
      <c r="F27" s="108">
        <v>128.02170245748417</v>
      </c>
      <c r="G27" s="108">
        <v>105.32193575072384</v>
      </c>
      <c r="H27" s="108">
        <v>98.05851789128727</v>
      </c>
    </row>
    <row r="28" spans="1:8" ht="23.25">
      <c r="A28" s="3">
        <v>21</v>
      </c>
      <c r="B28" s="103" t="s">
        <v>23</v>
      </c>
      <c r="C28" s="108">
        <v>120.54276880796976</v>
      </c>
      <c r="D28" s="108">
        <v>125.7254105298798</v>
      </c>
      <c r="E28" s="108">
        <v>129.6998050682261</v>
      </c>
      <c r="F28" s="108">
        <v>125.62826801789662</v>
      </c>
      <c r="G28" s="108">
        <v>126.44871257043731</v>
      </c>
      <c r="H28" s="108">
        <v>96.32288508095543</v>
      </c>
    </row>
    <row r="29" spans="1:8" ht="23.25">
      <c r="A29" s="3">
        <v>22</v>
      </c>
      <c r="B29" s="103" t="s">
        <v>24</v>
      </c>
      <c r="C29" s="108">
        <v>98.3900405297261</v>
      </c>
      <c r="D29" s="108">
        <v>110.76459660235842</v>
      </c>
      <c r="E29" s="108">
        <v>101.59155622755385</v>
      </c>
      <c r="F29" s="108">
        <v>101.32365980493181</v>
      </c>
      <c r="G29" s="108">
        <v>101.32365980493181</v>
      </c>
      <c r="H29" s="108">
        <v>101.00579823050914</v>
      </c>
    </row>
    <row r="30" spans="1:8" ht="23.25">
      <c r="A30" s="3">
        <v>23</v>
      </c>
      <c r="B30" s="103" t="s">
        <v>25</v>
      </c>
      <c r="C30" s="108">
        <v>101.55474452554745</v>
      </c>
      <c r="D30" s="108">
        <v>101.11895936778797</v>
      </c>
      <c r="E30" s="108">
        <v>101.9987146529563</v>
      </c>
      <c r="F30" s="108">
        <v>100.33037138300296</v>
      </c>
      <c r="G30" s="108">
        <v>100.33037138300296</v>
      </c>
      <c r="H30" s="108">
        <v>97.54015691642998</v>
      </c>
    </row>
    <row r="31" spans="1:8" ht="23.25">
      <c r="A31" s="3">
        <v>24</v>
      </c>
      <c r="B31" s="103" t="s">
        <v>26</v>
      </c>
      <c r="C31" s="108">
        <v>112.15471447543162</v>
      </c>
      <c r="D31" s="108">
        <v>104.83276926139757</v>
      </c>
      <c r="E31" s="108">
        <v>123.96791160555492</v>
      </c>
      <c r="F31" s="108">
        <v>123.69346488228973</v>
      </c>
      <c r="G31" s="108">
        <v>114.44588985938178</v>
      </c>
      <c r="H31" s="108">
        <v>95.44219575617916</v>
      </c>
    </row>
    <row r="32" spans="1:8" ht="23.25">
      <c r="A32" s="3">
        <v>25</v>
      </c>
      <c r="B32" s="103" t="s">
        <v>27</v>
      </c>
      <c r="C32" s="108">
        <v>119.41305447798953</v>
      </c>
      <c r="D32" s="108">
        <v>110.86414928435349</v>
      </c>
      <c r="E32" s="108">
        <v>122.42396602343015</v>
      </c>
      <c r="F32" s="108">
        <v>120.30456852791878</v>
      </c>
      <c r="G32" s="108">
        <v>120.30456852791878</v>
      </c>
      <c r="H32" s="108">
        <v>106.81332210198924</v>
      </c>
    </row>
    <row r="33" spans="1:8" ht="23.25">
      <c r="A33" s="3">
        <v>26</v>
      </c>
      <c r="B33" s="103" t="s">
        <v>28</v>
      </c>
      <c r="C33" s="108">
        <v>107.91690183649547</v>
      </c>
      <c r="D33" s="108">
        <v>106.57418346735774</v>
      </c>
      <c r="E33" s="108">
        <v>110.655155455986</v>
      </c>
      <c r="F33" s="108">
        <v>105.65903428639223</v>
      </c>
      <c r="G33" s="108">
        <v>111.79953187388132</v>
      </c>
      <c r="H33" s="108">
        <v>97.96845525653862</v>
      </c>
    </row>
    <row r="34" spans="1:8" ht="23.25">
      <c r="A34" s="3">
        <v>27</v>
      </c>
      <c r="B34" s="103" t="s">
        <v>29</v>
      </c>
      <c r="C34" s="108">
        <v>87.69192046312611</v>
      </c>
      <c r="D34" s="108">
        <v>81.22657783594074</v>
      </c>
      <c r="E34" s="108">
        <v>98.56891158174822</v>
      </c>
      <c r="F34" s="108">
        <v>111.65903277615847</v>
      </c>
      <c r="G34" s="108">
        <v>111.37105549510338</v>
      </c>
      <c r="H34" s="108">
        <v>97.94547218753536</v>
      </c>
    </row>
    <row r="35" spans="1:8" ht="23.25">
      <c r="A35" s="3">
        <v>28</v>
      </c>
      <c r="B35" s="103" t="s">
        <v>30</v>
      </c>
      <c r="C35" s="108">
        <v>119.12396694214875</v>
      </c>
      <c r="D35" s="108">
        <v>105.71428571428572</v>
      </c>
      <c r="E35" s="108">
        <v>112.05775482883918</v>
      </c>
      <c r="F35" s="108">
        <v>106.7724295414939</v>
      </c>
      <c r="G35" s="108">
        <v>107.172515403161</v>
      </c>
      <c r="H35" s="108">
        <v>95.75976706995863</v>
      </c>
    </row>
    <row r="36" spans="1:8" ht="23.25">
      <c r="A36" s="3">
        <v>29</v>
      </c>
      <c r="B36" s="103" t="s">
        <v>31</v>
      </c>
      <c r="C36" s="108">
        <v>118.89920837748551</v>
      </c>
      <c r="D36" s="108">
        <v>107.00311426974368</v>
      </c>
      <c r="E36" s="108">
        <v>114.97625329815304</v>
      </c>
      <c r="F36" s="108">
        <v>115.95084596991434</v>
      </c>
      <c r="G36" s="108">
        <v>115.71875</v>
      </c>
      <c r="H36" s="108">
        <v>100.33934324805311</v>
      </c>
    </row>
    <row r="37" spans="1:8" ht="23.25">
      <c r="A37" s="3"/>
      <c r="B37" s="102" t="s">
        <v>88</v>
      </c>
      <c r="C37" s="108"/>
      <c r="D37" s="108"/>
      <c r="E37" s="108"/>
      <c r="F37" s="108"/>
      <c r="G37" s="108"/>
      <c r="H37" s="108"/>
    </row>
    <row r="38" spans="1:8" ht="23.25">
      <c r="A38" s="3" t="s">
        <v>89</v>
      </c>
      <c r="B38" s="103" t="s">
        <v>32</v>
      </c>
      <c r="C38" s="108">
        <v>112.31073074391047</v>
      </c>
      <c r="D38" s="108">
        <v>122.93328657841676</v>
      </c>
      <c r="E38" s="108">
        <v>141.72527223230492</v>
      </c>
      <c r="F38" s="108">
        <v>145.7439338378716</v>
      </c>
      <c r="G38" s="108">
        <v>138.90462700661</v>
      </c>
      <c r="H38" s="108">
        <v>98.2545090689944</v>
      </c>
    </row>
    <row r="39" spans="1:8" ht="23.25">
      <c r="A39" s="3">
        <v>31</v>
      </c>
      <c r="B39" s="103" t="s">
        <v>33</v>
      </c>
      <c r="C39" s="108">
        <v>145.41788380395974</v>
      </c>
      <c r="D39" s="108">
        <v>135.5488559677355</v>
      </c>
      <c r="E39" s="108">
        <v>119.8284836167154</v>
      </c>
      <c r="F39" s="108">
        <v>134.45119250342051</v>
      </c>
      <c r="G39" s="108">
        <v>118.51090520013072</v>
      </c>
      <c r="H39" s="108">
        <v>137.17472118959108</v>
      </c>
    </row>
    <row r="40" spans="1:8" ht="23.25">
      <c r="A40" s="3">
        <v>32</v>
      </c>
      <c r="B40" s="103" t="s">
        <v>34</v>
      </c>
      <c r="C40" s="108">
        <v>103.79630761706811</v>
      </c>
      <c r="D40" s="108">
        <v>104.04911710980313</v>
      </c>
      <c r="E40" s="108">
        <v>102.42515875415785</v>
      </c>
      <c r="F40" s="108">
        <v>102.70145817344589</v>
      </c>
      <c r="G40" s="108">
        <v>106.47230320699708</v>
      </c>
      <c r="H40" s="108">
        <v>98.09825473321322</v>
      </c>
    </row>
    <row r="41" spans="1:8" ht="23.25">
      <c r="A41" s="3">
        <v>33</v>
      </c>
      <c r="B41" s="103" t="s">
        <v>35</v>
      </c>
      <c r="C41" s="108">
        <v>106.09667709260586</v>
      </c>
      <c r="D41" s="108">
        <v>107.46022085835428</v>
      </c>
      <c r="E41" s="108">
        <v>102.811612816392</v>
      </c>
      <c r="F41" s="108">
        <v>103.4103301939912</v>
      </c>
      <c r="G41" s="108">
        <v>98.80528791917706</v>
      </c>
      <c r="H41" s="108">
        <v>101.16662044280713</v>
      </c>
    </row>
    <row r="42" spans="1:8" ht="23.25">
      <c r="A42" s="3">
        <v>34</v>
      </c>
      <c r="B42" s="103" t="s">
        <v>36</v>
      </c>
      <c r="C42" s="108">
        <v>130.33531996869544</v>
      </c>
      <c r="D42" s="108">
        <v>129.30981751452748</v>
      </c>
      <c r="E42" s="108">
        <v>112.33203587747505</v>
      </c>
      <c r="F42" s="108">
        <v>114.85381737564084</v>
      </c>
      <c r="G42" s="108">
        <v>125</v>
      </c>
      <c r="H42" s="108">
        <v>100.06715806801985</v>
      </c>
    </row>
    <row r="43" spans="1:8" ht="23.25">
      <c r="A43" s="3">
        <v>35</v>
      </c>
      <c r="B43" s="103" t="s">
        <v>37</v>
      </c>
      <c r="C43" s="108">
        <v>102.28179110505326</v>
      </c>
      <c r="D43" s="108">
        <v>107.33770002487356</v>
      </c>
      <c r="E43" s="108">
        <v>117.38623294409682</v>
      </c>
      <c r="F43" s="108">
        <v>109.68587907463396</v>
      </c>
      <c r="G43" s="108">
        <v>121.34543468212951</v>
      </c>
      <c r="H43" s="108">
        <v>110.79994584692916</v>
      </c>
    </row>
    <row r="44" spans="1:8" ht="23.25">
      <c r="A44" s="3">
        <v>36</v>
      </c>
      <c r="B44" s="103" t="s">
        <v>38</v>
      </c>
      <c r="C44" s="108">
        <v>109.34058142283148</v>
      </c>
      <c r="D44" s="108">
        <v>109.24531325108155</v>
      </c>
      <c r="E44" s="108">
        <v>120.6741683940381</v>
      </c>
      <c r="F44" s="108">
        <v>116.36215996751929</v>
      </c>
      <c r="G44" s="108">
        <v>108.17436544221977</v>
      </c>
      <c r="H44" s="108">
        <v>111.68913994169097</v>
      </c>
    </row>
    <row r="45" spans="1:8" ht="23.25">
      <c r="A45" s="3"/>
      <c r="B45" s="102" t="s">
        <v>90</v>
      </c>
      <c r="C45" s="108"/>
      <c r="D45" s="108"/>
      <c r="E45" s="108"/>
      <c r="F45" s="108"/>
      <c r="G45" s="108"/>
      <c r="H45" s="108"/>
    </row>
    <row r="46" spans="1:8" ht="23.25">
      <c r="A46" s="3">
        <v>37</v>
      </c>
      <c r="B46" s="103" t="s">
        <v>39</v>
      </c>
      <c r="C46" s="108">
        <v>101.98466396030672</v>
      </c>
      <c r="D46" s="108">
        <v>100.7554374896231</v>
      </c>
      <c r="E46" s="108">
        <v>110.73064866168313</v>
      </c>
      <c r="F46" s="108">
        <v>105.70307979168005</v>
      </c>
      <c r="G46" s="108">
        <v>104.1836901454486</v>
      </c>
      <c r="H46" s="108">
        <v>97.19975025544151</v>
      </c>
    </row>
    <row r="47" spans="1:8" ht="23.25">
      <c r="A47" s="3">
        <v>38</v>
      </c>
      <c r="B47" s="103" t="s">
        <v>40</v>
      </c>
      <c r="C47" s="108">
        <v>93.20149500875242</v>
      </c>
      <c r="D47" s="108">
        <v>99.50306618735462</v>
      </c>
      <c r="E47" s="108">
        <v>141.54801825078337</v>
      </c>
      <c r="F47" s="108">
        <v>126.37851997380484</v>
      </c>
      <c r="G47" s="108">
        <v>104.1106318193352</v>
      </c>
      <c r="H47" s="108">
        <v>98.35334725689472</v>
      </c>
    </row>
    <row r="48" spans="1:8" ht="23.25">
      <c r="A48" s="3">
        <v>39</v>
      </c>
      <c r="B48" s="103" t="s">
        <v>41</v>
      </c>
      <c r="C48" s="108">
        <v>110.86814459612324</v>
      </c>
      <c r="D48" s="108">
        <v>111.63110856445479</v>
      </c>
      <c r="E48" s="108">
        <v>107.04262542436815</v>
      </c>
      <c r="F48" s="108">
        <v>112.03282313914914</v>
      </c>
      <c r="G48" s="108">
        <v>121.61929490828808</v>
      </c>
      <c r="H48" s="108">
        <v>67.14685531512124</v>
      </c>
    </row>
    <row r="49" spans="1:8" ht="23.25">
      <c r="A49" s="3">
        <v>40</v>
      </c>
      <c r="B49" s="103" t="s">
        <v>42</v>
      </c>
      <c r="C49" s="108">
        <v>108.95280534737695</v>
      </c>
      <c r="D49" s="108">
        <v>110.64543168482817</v>
      </c>
      <c r="E49" s="108">
        <v>113.79866390232665</v>
      </c>
      <c r="F49" s="108">
        <v>117.5432144170651</v>
      </c>
      <c r="G49" s="108">
        <v>101.66909524440324</v>
      </c>
      <c r="H49" s="108">
        <v>100.10295631710547</v>
      </c>
    </row>
    <row r="50" spans="1:8" ht="23.25">
      <c r="A50" s="3">
        <v>41</v>
      </c>
      <c r="B50" s="103" t="s">
        <v>43</v>
      </c>
      <c r="C50" s="108">
        <v>106.23273634500579</v>
      </c>
      <c r="D50" s="108">
        <v>111.91994332270635</v>
      </c>
      <c r="E50" s="108">
        <v>104.94869826202276</v>
      </c>
      <c r="F50" s="108">
        <v>105.14632799558254</v>
      </c>
      <c r="G50" s="108">
        <v>105.60271646859083</v>
      </c>
      <c r="H50" s="108">
        <v>100.66776764558053</v>
      </c>
    </row>
    <row r="51" spans="1:8" ht="23.25">
      <c r="A51" s="3">
        <v>42</v>
      </c>
      <c r="B51" s="103" t="s">
        <v>44</v>
      </c>
      <c r="C51" s="108">
        <v>96.84348150915204</v>
      </c>
      <c r="D51" s="108">
        <v>102.91549397416469</v>
      </c>
      <c r="E51" s="108">
        <v>116.18751836152263</v>
      </c>
      <c r="F51" s="108">
        <v>107.52438958658976</v>
      </c>
      <c r="G51" s="108">
        <v>107.52226987792808</v>
      </c>
      <c r="H51" s="108">
        <v>99.9562449535549</v>
      </c>
    </row>
    <row r="52" spans="1:8" ht="23.25">
      <c r="A52" s="3"/>
      <c r="B52" s="102" t="s">
        <v>91</v>
      </c>
      <c r="C52" s="108"/>
      <c r="D52" s="108"/>
      <c r="E52" s="108"/>
      <c r="F52" s="108"/>
      <c r="G52" s="108"/>
      <c r="H52" s="108"/>
    </row>
    <row r="53" spans="1:8" ht="23.25">
      <c r="A53" s="3">
        <v>43</v>
      </c>
      <c r="B53" s="103" t="s">
        <v>45</v>
      </c>
      <c r="C53" s="108">
        <v>110.48364188060171</v>
      </c>
      <c r="D53" s="108">
        <v>99.41952153075395</v>
      </c>
      <c r="E53" s="108">
        <v>104.94370841544556</v>
      </c>
      <c r="F53" s="108">
        <v>149.49921010950084</v>
      </c>
      <c r="G53" s="108">
        <v>112.64464822261463</v>
      </c>
      <c r="H53" s="108">
        <v>96.90482692277259</v>
      </c>
    </row>
    <row r="54" spans="1:8" ht="23.25">
      <c r="A54" s="3">
        <v>44</v>
      </c>
      <c r="B54" s="103" t="s">
        <v>46</v>
      </c>
      <c r="C54" s="108">
        <v>117.68912499361494</v>
      </c>
      <c r="D54" s="108">
        <v>115.59359880908076</v>
      </c>
      <c r="E54" s="108">
        <v>131.43080531665362</v>
      </c>
      <c r="F54" s="108">
        <v>123.14908356184154</v>
      </c>
      <c r="G54" s="108">
        <v>123.15023392826201</v>
      </c>
      <c r="H54" s="108">
        <v>122.11316397228637</v>
      </c>
    </row>
    <row r="55" spans="1:8" ht="23.25">
      <c r="A55" s="3">
        <v>45</v>
      </c>
      <c r="B55" s="103" t="s">
        <v>47</v>
      </c>
      <c r="C55" s="108">
        <v>112.5776470038765</v>
      </c>
      <c r="D55" s="108">
        <v>113.83080260303689</v>
      </c>
      <c r="E55" s="108">
        <v>125.09550269143948</v>
      </c>
      <c r="F55" s="108">
        <v>111.84301848697078</v>
      </c>
      <c r="G55" s="108">
        <v>116.33714880332985</v>
      </c>
      <c r="H55" s="108">
        <v>97.23546505990748</v>
      </c>
    </row>
    <row r="56" spans="1:8" ht="23.25">
      <c r="A56" s="3">
        <v>46</v>
      </c>
      <c r="B56" s="103" t="s">
        <v>48</v>
      </c>
      <c r="C56" s="108">
        <v>127.53977403735301</v>
      </c>
      <c r="D56" s="108">
        <v>126.41509433962264</v>
      </c>
      <c r="E56" s="108">
        <v>127.53822506269718</v>
      </c>
      <c r="F56" s="108">
        <v>126.414273281114</v>
      </c>
      <c r="G56" s="108">
        <v>126.41388174807197</v>
      </c>
      <c r="H56" s="108">
        <v>99.58737574039573</v>
      </c>
    </row>
    <row r="57" spans="1:8" ht="23.25">
      <c r="A57" s="3">
        <v>47</v>
      </c>
      <c r="B57" s="103" t="s">
        <v>49</v>
      </c>
      <c r="C57" s="108">
        <v>100.60033352378564</v>
      </c>
      <c r="D57" s="108">
        <v>100.70119525678993</v>
      </c>
      <c r="E57" s="108">
        <v>108.65017436476619</v>
      </c>
      <c r="F57" s="108">
        <v>110.31233009122215</v>
      </c>
      <c r="G57" s="108">
        <v>115.32911863146151</v>
      </c>
      <c r="H57" s="108">
        <v>101.64676183616007</v>
      </c>
    </row>
    <row r="58" spans="1:8" ht="23.25">
      <c r="A58" s="3">
        <v>48</v>
      </c>
      <c r="B58" s="103" t="s">
        <v>50</v>
      </c>
      <c r="C58" s="108">
        <v>115.02375648577117</v>
      </c>
      <c r="D58" s="108">
        <v>114.68040177603636</v>
      </c>
      <c r="E58" s="108">
        <v>107.37981543459692</v>
      </c>
      <c r="F58" s="108">
        <v>106.23705583205924</v>
      </c>
      <c r="G58" s="108">
        <v>100.43351799456319</v>
      </c>
      <c r="H58" s="108">
        <v>107.88945170176841</v>
      </c>
    </row>
    <row r="59" spans="1:8" ht="23.25">
      <c r="A59" s="3">
        <v>49</v>
      </c>
      <c r="B59" s="103" t="s">
        <v>51</v>
      </c>
      <c r="C59" s="108">
        <v>104.63026701931088</v>
      </c>
      <c r="D59" s="108">
        <v>104.13214129960751</v>
      </c>
      <c r="E59" s="108">
        <v>148.1651798031822</v>
      </c>
      <c r="F59" s="108">
        <v>109.24896752154183</v>
      </c>
      <c r="G59" s="108">
        <v>108.1711229946524</v>
      </c>
      <c r="H59" s="108">
        <v>152.6036003382868</v>
      </c>
    </row>
    <row r="60" spans="1:8" ht="23.25">
      <c r="A60" s="3">
        <v>50</v>
      </c>
      <c r="B60" s="103" t="s">
        <v>52</v>
      </c>
      <c r="C60" s="108">
        <v>117.86305777693656</v>
      </c>
      <c r="D60" s="108">
        <v>126.33091093459524</v>
      </c>
      <c r="E60" s="108">
        <v>121.80645161290322</v>
      </c>
      <c r="F60" s="108">
        <v>114.95357028498239</v>
      </c>
      <c r="G60" s="108">
        <v>126.59503022162527</v>
      </c>
      <c r="H60" s="108">
        <v>97.41644319445322</v>
      </c>
    </row>
    <row r="61" spans="1:8" ht="23.25">
      <c r="A61" s="3">
        <v>51</v>
      </c>
      <c r="B61" s="103" t="s">
        <v>53</v>
      </c>
      <c r="C61" s="108">
        <v>120.64657711662043</v>
      </c>
      <c r="D61" s="108">
        <v>105.62216010703831</v>
      </c>
      <c r="E61" s="108">
        <v>107.9358354223305</v>
      </c>
      <c r="F61" s="108">
        <v>120.63874737503251</v>
      </c>
      <c r="G61" s="108">
        <v>120.63909024406465</v>
      </c>
      <c r="H61" s="108">
        <v>97.58054825487511</v>
      </c>
    </row>
    <row r="62" spans="1:8" ht="23.25">
      <c r="A62" s="3">
        <v>52</v>
      </c>
      <c r="B62" s="103" t="s">
        <v>54</v>
      </c>
      <c r="C62" s="108">
        <v>109.86576554129812</v>
      </c>
      <c r="D62" s="108">
        <v>107.81064407886922</v>
      </c>
      <c r="E62" s="108">
        <v>112.15454844080965</v>
      </c>
      <c r="F62" s="108">
        <v>108.53027707164608</v>
      </c>
      <c r="G62" s="108">
        <v>107.05548750817965</v>
      </c>
      <c r="H62" s="108">
        <v>96.6198630725479</v>
      </c>
    </row>
    <row r="63" spans="1:8" ht="23.25">
      <c r="A63" s="3">
        <v>53</v>
      </c>
      <c r="B63" s="103" t="s">
        <v>55</v>
      </c>
      <c r="C63" s="108">
        <v>122.1259295425524</v>
      </c>
      <c r="D63" s="108">
        <v>107.62574278013707</v>
      </c>
      <c r="E63" s="108">
        <v>128.63125991365493</v>
      </c>
      <c r="F63" s="108">
        <v>111.40713307718755</v>
      </c>
      <c r="G63" s="108">
        <v>108.69974443275183</v>
      </c>
      <c r="H63" s="108">
        <v>97.97620702399685</v>
      </c>
    </row>
    <row r="64" spans="1:8" ht="23.25">
      <c r="A64" s="3">
        <v>54</v>
      </c>
      <c r="B64" s="103" t="s">
        <v>56</v>
      </c>
      <c r="C64" s="108">
        <v>109.77240447569889</v>
      </c>
      <c r="D64" s="108">
        <v>107.52937762947919</v>
      </c>
      <c r="E64" s="108">
        <v>118.23419495484274</v>
      </c>
      <c r="F64" s="108">
        <v>125.28102775866023</v>
      </c>
      <c r="G64" s="108">
        <v>111.12216144538371</v>
      </c>
      <c r="H64" s="108">
        <v>106.8283515303383</v>
      </c>
    </row>
    <row r="65" spans="1:8" ht="23.25">
      <c r="A65" s="3">
        <v>55</v>
      </c>
      <c r="B65" s="103" t="s">
        <v>57</v>
      </c>
      <c r="C65" s="108">
        <v>110.68150578636988</v>
      </c>
      <c r="D65" s="108">
        <v>107.68878369092158</v>
      </c>
      <c r="E65" s="108">
        <v>103.5846994535519</v>
      </c>
      <c r="F65" s="108">
        <v>102.93124177019521</v>
      </c>
      <c r="G65" s="108">
        <v>101.12748314740799</v>
      </c>
      <c r="H65" s="108">
        <v>98.09023071732959</v>
      </c>
    </row>
    <row r="66" spans="1:8" ht="23.25">
      <c r="A66" s="3">
        <v>56</v>
      </c>
      <c r="B66" s="103" t="s">
        <v>58</v>
      </c>
      <c r="C66" s="108">
        <v>102.03965360072927</v>
      </c>
      <c r="D66" s="108">
        <v>113.79368563228094</v>
      </c>
      <c r="E66" s="108">
        <v>108.73051961473274</v>
      </c>
      <c r="F66" s="108">
        <v>113.54031108632337</v>
      </c>
      <c r="G66" s="108">
        <v>113.54031108632337</v>
      </c>
      <c r="H66" s="108">
        <v>102.22345234800258</v>
      </c>
    </row>
    <row r="67" spans="1:8" ht="23.25">
      <c r="A67" s="3"/>
      <c r="B67" s="102" t="s">
        <v>92</v>
      </c>
      <c r="C67" s="108"/>
      <c r="D67" s="108"/>
      <c r="E67" s="108"/>
      <c r="F67" s="108"/>
      <c r="G67" s="108"/>
      <c r="H67" s="108"/>
    </row>
    <row r="68" spans="1:8" ht="23.25">
      <c r="A68" s="3">
        <v>57</v>
      </c>
      <c r="B68" s="103" t="s">
        <v>59</v>
      </c>
      <c r="C68" s="108">
        <v>101.04985027303152</v>
      </c>
      <c r="D68" s="108">
        <v>107.4996327310122</v>
      </c>
      <c r="E68" s="108">
        <v>105.41943112395717</v>
      </c>
      <c r="F68" s="108">
        <v>100.03993610223642</v>
      </c>
      <c r="G68" s="108">
        <v>99.51858622790981</v>
      </c>
      <c r="H68" s="108">
        <v>96.59691255980181</v>
      </c>
    </row>
    <row r="69" spans="1:8" ht="23.25">
      <c r="A69" s="3">
        <v>58</v>
      </c>
      <c r="B69" s="103" t="s">
        <v>60</v>
      </c>
      <c r="C69" s="108">
        <v>118.27953714981729</v>
      </c>
      <c r="D69" s="108">
        <v>111.23716328834882</v>
      </c>
      <c r="E69" s="108">
        <v>112.09365965616931</v>
      </c>
      <c r="F69" s="108">
        <v>112.90433231571365</v>
      </c>
      <c r="G69" s="108">
        <v>108.88109305760709</v>
      </c>
      <c r="H69" s="108">
        <v>99.6112719996974</v>
      </c>
    </row>
    <row r="70" spans="1:8" ht="23.25">
      <c r="A70" s="3">
        <v>59</v>
      </c>
      <c r="B70" s="103" t="s">
        <v>61</v>
      </c>
      <c r="C70" s="108">
        <v>109.05946002184884</v>
      </c>
      <c r="D70" s="108">
        <v>107.99196166331737</v>
      </c>
      <c r="E70" s="108">
        <v>104.4690648154641</v>
      </c>
      <c r="F70" s="108">
        <v>114.59580241002314</v>
      </c>
      <c r="G70" s="108">
        <v>112.25942819001</v>
      </c>
      <c r="H70" s="108">
        <v>95.67329247761745</v>
      </c>
    </row>
    <row r="71" spans="1:8" ht="23.25">
      <c r="A71" s="3">
        <v>60</v>
      </c>
      <c r="B71" s="103" t="s">
        <v>62</v>
      </c>
      <c r="C71" s="108">
        <v>120.33325911081423</v>
      </c>
      <c r="D71" s="108">
        <v>116.72327898550725</v>
      </c>
      <c r="E71" s="108">
        <v>104.81361448994765</v>
      </c>
      <c r="F71" s="108">
        <v>106.62520975224558</v>
      </c>
      <c r="G71" s="108">
        <v>108.66544789762341</v>
      </c>
      <c r="H71" s="108">
        <v>99.2544892324326</v>
      </c>
    </row>
    <row r="72" spans="1:8" ht="23.25">
      <c r="A72" s="3">
        <v>61</v>
      </c>
      <c r="B72" s="103" t="s">
        <v>63</v>
      </c>
      <c r="C72" s="108">
        <v>95.23809523809523</v>
      </c>
      <c r="D72" s="108">
        <v>95.23809523809523</v>
      </c>
      <c r="E72" s="108">
        <v>95.23809523809524</v>
      </c>
      <c r="F72" s="108">
        <v>95.23809523809523</v>
      </c>
      <c r="G72" s="108">
        <v>95.23809523809523</v>
      </c>
      <c r="H72" s="108">
        <v>98.20722387453306</v>
      </c>
    </row>
    <row r="73" spans="1:8" ht="23.25">
      <c r="A73" s="3">
        <v>62</v>
      </c>
      <c r="B73" s="103" t="s">
        <v>64</v>
      </c>
      <c r="C73" s="108">
        <v>109.77172906333827</v>
      </c>
      <c r="D73" s="108">
        <v>106.29098644856236</v>
      </c>
      <c r="E73" s="108">
        <v>100.72135151963634</v>
      </c>
      <c r="F73" s="108">
        <v>111.25428951607255</v>
      </c>
      <c r="G73" s="108">
        <v>111.06290672451193</v>
      </c>
      <c r="H73" s="108">
        <v>96.3343111383624</v>
      </c>
    </row>
    <row r="74" spans="1:8" ht="23.25">
      <c r="A74" s="3"/>
      <c r="B74" s="101" t="s">
        <v>93</v>
      </c>
      <c r="C74" s="108"/>
      <c r="D74" s="108"/>
      <c r="E74" s="108"/>
      <c r="F74" s="108"/>
      <c r="G74" s="108"/>
      <c r="H74" s="108"/>
    </row>
    <row r="75" spans="1:8" ht="23.25">
      <c r="A75" s="3">
        <v>63</v>
      </c>
      <c r="B75" s="103" t="s">
        <v>65</v>
      </c>
      <c r="C75" s="108">
        <v>101.00874300068764</v>
      </c>
      <c r="D75" s="108">
        <v>103.8837918000074</v>
      </c>
      <c r="E75" s="108">
        <v>110.85763552008399</v>
      </c>
      <c r="F75" s="108">
        <v>107.94703084814029</v>
      </c>
      <c r="G75" s="108">
        <v>95.16727405205123</v>
      </c>
      <c r="H75" s="108">
        <v>96.58361076788113</v>
      </c>
    </row>
    <row r="76" spans="1:8" ht="23.25">
      <c r="A76" s="3">
        <v>64</v>
      </c>
      <c r="B76" s="103" t="s">
        <v>66</v>
      </c>
      <c r="C76" s="108">
        <v>116.12012426648258</v>
      </c>
      <c r="D76" s="108">
        <v>105.91225549784507</v>
      </c>
      <c r="E76" s="108">
        <v>115.22388059701491</v>
      </c>
      <c r="F76" s="108">
        <v>109.30867829375919</v>
      </c>
      <c r="G76" s="108">
        <v>111.43507972665148</v>
      </c>
      <c r="H76" s="108">
        <v>98.74707167520064</v>
      </c>
    </row>
    <row r="77" spans="1:8" ht="23.25">
      <c r="A77" s="3">
        <v>65</v>
      </c>
      <c r="B77" s="103" t="s">
        <v>67</v>
      </c>
      <c r="C77" s="108">
        <v>93.26516220028209</v>
      </c>
      <c r="D77" s="108">
        <v>91.90051020408163</v>
      </c>
      <c r="E77" s="108">
        <v>104.68318674969505</v>
      </c>
      <c r="F77" s="108">
        <v>108.29792201727761</v>
      </c>
      <c r="G77" s="108">
        <v>109.1058160389444</v>
      </c>
      <c r="H77" s="108">
        <v>99.02803142728534</v>
      </c>
    </row>
    <row r="78" spans="1:8" ht="23.25">
      <c r="A78" s="3">
        <v>66</v>
      </c>
      <c r="B78" s="103" t="s">
        <v>68</v>
      </c>
      <c r="C78" s="108">
        <v>98.43933857682542</v>
      </c>
      <c r="D78" s="108">
        <v>97.29700093206864</v>
      </c>
      <c r="E78" s="108">
        <v>103.0299301731828</v>
      </c>
      <c r="F78" s="108">
        <v>104.31692321109318</v>
      </c>
      <c r="G78" s="108">
        <v>74.1341667023417</v>
      </c>
      <c r="H78" s="108">
        <v>97.31967281392384</v>
      </c>
    </row>
    <row r="79" spans="1:8" ht="23.25">
      <c r="A79" s="3">
        <v>67</v>
      </c>
      <c r="B79" s="103" t="s">
        <v>69</v>
      </c>
      <c r="C79" s="108">
        <v>111.17181766288837</v>
      </c>
      <c r="D79" s="108">
        <v>111.19148640189192</v>
      </c>
      <c r="E79" s="108">
        <v>103.20892919427973</v>
      </c>
      <c r="F79" s="108">
        <v>102.69899514508299</v>
      </c>
      <c r="G79" s="108">
        <v>102.45443946738663</v>
      </c>
      <c r="H79" s="108">
        <v>97.36641610692875</v>
      </c>
    </row>
    <row r="80" spans="1:8" ht="23.25">
      <c r="A80" s="3">
        <v>68</v>
      </c>
      <c r="B80" s="103" t="s">
        <v>70</v>
      </c>
      <c r="C80" s="108">
        <v>109.53803555569228</v>
      </c>
      <c r="D80" s="108">
        <v>107.29436983926585</v>
      </c>
      <c r="E80" s="108">
        <v>106.96393901779177</v>
      </c>
      <c r="F80" s="108">
        <v>99.31262729124236</v>
      </c>
      <c r="G80" s="108">
        <v>107.57097791798107</v>
      </c>
      <c r="H80" s="108">
        <v>96.76814873135456</v>
      </c>
    </row>
    <row r="81" spans="1:8" ht="23.25">
      <c r="A81" s="3">
        <v>69</v>
      </c>
      <c r="B81" s="103" t="s">
        <v>71</v>
      </c>
      <c r="C81" s="108">
        <v>109.43396226415094</v>
      </c>
      <c r="D81" s="108">
        <v>110.24523160762942</v>
      </c>
      <c r="E81" s="108">
        <v>112.04696273608985</v>
      </c>
      <c r="F81" s="108">
        <v>111.55378486055776</v>
      </c>
      <c r="G81" s="108">
        <v>114.80214948705422</v>
      </c>
      <c r="H81" s="108">
        <v>97.81005135314099</v>
      </c>
    </row>
    <row r="82" spans="1:8" ht="23.25">
      <c r="A82" s="3">
        <v>70</v>
      </c>
      <c r="B82" s="103" t="s">
        <v>72</v>
      </c>
      <c r="C82" s="108">
        <v>104.16055300140205</v>
      </c>
      <c r="D82" s="108">
        <v>104.00242571255308</v>
      </c>
      <c r="E82" s="108">
        <v>100.82700112911593</v>
      </c>
      <c r="F82" s="108">
        <v>101.01891131110494</v>
      </c>
      <c r="G82" s="108">
        <v>100.65806563338818</v>
      </c>
      <c r="H82" s="108">
        <v>98.86653449026352</v>
      </c>
    </row>
    <row r="83" spans="1:8" ht="23.25">
      <c r="A83" s="3">
        <v>71</v>
      </c>
      <c r="B83" s="103" t="s">
        <v>73</v>
      </c>
      <c r="C83" s="108">
        <v>111.73184357541899</v>
      </c>
      <c r="D83" s="108">
        <v>103.09230565488015</v>
      </c>
      <c r="E83" s="108">
        <v>112.8866306764052</v>
      </c>
      <c r="F83" s="108">
        <v>120.41204120412041</v>
      </c>
      <c r="G83" s="108">
        <v>111.04691472151606</v>
      </c>
      <c r="H83" s="108">
        <v>97.80515887563334</v>
      </c>
    </row>
    <row r="84" spans="1:8" ht="23.25">
      <c r="A84" s="3">
        <v>72</v>
      </c>
      <c r="B84" s="103" t="s">
        <v>74</v>
      </c>
      <c r="C84" s="108">
        <v>109.18458964342884</v>
      </c>
      <c r="D84" s="108">
        <v>111.01620969482533</v>
      </c>
      <c r="E84" s="108">
        <v>113.03440708799093</v>
      </c>
      <c r="F84" s="108">
        <v>109.90533802071761</v>
      </c>
      <c r="G84" s="108">
        <v>124.85773711783563</v>
      </c>
      <c r="H84" s="108">
        <v>113.39306675826593</v>
      </c>
    </row>
    <row r="85" spans="1:8" ht="23.25">
      <c r="A85" s="3">
        <v>73</v>
      </c>
      <c r="B85" s="103" t="s">
        <v>75</v>
      </c>
      <c r="C85" s="108">
        <v>129.49339800592833</v>
      </c>
      <c r="D85" s="108">
        <v>127.35012415750266</v>
      </c>
      <c r="E85" s="108">
        <v>129.49339800592833</v>
      </c>
      <c r="F85" s="108">
        <v>127.35012415750266</v>
      </c>
      <c r="G85" s="108">
        <v>127.35012415750266</v>
      </c>
      <c r="H85" s="108">
        <v>118.55084745762711</v>
      </c>
    </row>
    <row r="86" spans="1:8" ht="23.25">
      <c r="A86" s="3">
        <v>74</v>
      </c>
      <c r="B86" s="103" t="s">
        <v>76</v>
      </c>
      <c r="C86" s="108">
        <v>105.64013840830451</v>
      </c>
      <c r="D86" s="108">
        <v>107.33137829912023</v>
      </c>
      <c r="E86" s="108">
        <v>110.1815592737629</v>
      </c>
      <c r="F86" s="108">
        <v>116.25</v>
      </c>
      <c r="G86" s="108">
        <v>122.85714285714286</v>
      </c>
      <c r="H86" s="108">
        <v>97.78013404423477</v>
      </c>
    </row>
    <row r="87" spans="1:8" ht="23.25">
      <c r="A87" s="3"/>
      <c r="B87" s="101" t="s">
        <v>94</v>
      </c>
      <c r="C87" s="108"/>
      <c r="D87" s="108"/>
      <c r="E87" s="108"/>
      <c r="F87" s="108"/>
      <c r="G87" s="108"/>
      <c r="H87" s="108"/>
    </row>
    <row r="88" spans="1:8" ht="23.25">
      <c r="A88" s="3">
        <v>75</v>
      </c>
      <c r="B88" s="103" t="s">
        <v>77</v>
      </c>
      <c r="C88" s="108">
        <v>116.76252881931804</v>
      </c>
      <c r="D88" s="108">
        <v>112.93699756963917</v>
      </c>
      <c r="E88" s="108">
        <v>131.42441155059453</v>
      </c>
      <c r="F88" s="108">
        <v>118.27843468468468</v>
      </c>
      <c r="G88" s="108">
        <v>118.27843468468468</v>
      </c>
      <c r="H88" s="108">
        <v>141.66315345699832</v>
      </c>
    </row>
    <row r="89" spans="1:8" ht="23.25">
      <c r="A89" s="3">
        <v>76</v>
      </c>
      <c r="B89" s="103" t="s">
        <v>78</v>
      </c>
      <c r="C89" s="108">
        <v>112.5703564727955</v>
      </c>
      <c r="D89" s="108">
        <v>134.47061891515995</v>
      </c>
      <c r="E89" s="108">
        <v>121.61618700515268</v>
      </c>
      <c r="F89" s="108">
        <v>124.56506127365812</v>
      </c>
      <c r="G89" s="108">
        <v>133.27463379492517</v>
      </c>
      <c r="H89" s="108">
        <v>98.7453350316627</v>
      </c>
    </row>
    <row r="90" spans="1:8" ht="23.25">
      <c r="A90" s="3">
        <v>77</v>
      </c>
      <c r="B90" s="103" t="s">
        <v>79</v>
      </c>
      <c r="C90" s="108">
        <v>108.23874934989446</v>
      </c>
      <c r="D90" s="108">
        <v>106.37419354838708</v>
      </c>
      <c r="E90" s="108">
        <v>112.85431773236651</v>
      </c>
      <c r="F90" s="108">
        <v>101.79984964401008</v>
      </c>
      <c r="G90" s="108">
        <v>101.79984964401008</v>
      </c>
      <c r="H90" s="108">
        <v>97.63139841960663</v>
      </c>
    </row>
    <row r="91" spans="1:8" ht="23.25">
      <c r="A91" s="3">
        <v>78</v>
      </c>
      <c r="B91" s="103" t="s">
        <v>80</v>
      </c>
      <c r="C91" s="108"/>
      <c r="D91" s="108"/>
      <c r="E91" s="108"/>
      <c r="F91" s="108"/>
      <c r="G91" s="108"/>
      <c r="H91" s="108"/>
    </row>
    <row r="92" spans="1:8" ht="23.25">
      <c r="A92" s="3">
        <v>79</v>
      </c>
      <c r="B92" s="103" t="s">
        <v>81</v>
      </c>
      <c r="C92" s="108">
        <v>106.99268026787105</v>
      </c>
      <c r="D92" s="108">
        <v>109.97275204359673</v>
      </c>
      <c r="E92" s="108">
        <v>103.55610055180871</v>
      </c>
      <c r="F92" s="108">
        <v>104.46521287642783</v>
      </c>
      <c r="G92" s="108">
        <v>111.25265392781316</v>
      </c>
      <c r="H92" s="108">
        <v>93.70155636024279</v>
      </c>
    </row>
    <row r="93" spans="1:8" ht="23.25">
      <c r="A93" s="3">
        <v>80</v>
      </c>
      <c r="B93" s="103" t="s">
        <v>82</v>
      </c>
      <c r="C93" s="108">
        <v>116.17082961641391</v>
      </c>
      <c r="D93" s="108">
        <v>118.34690732995819</v>
      </c>
      <c r="E93" s="108">
        <v>120.38270686960348</v>
      </c>
      <c r="F93" s="108">
        <v>133.79482946830322</v>
      </c>
      <c r="G93" s="108">
        <v>113.47257440277592</v>
      </c>
      <c r="H93" s="108">
        <v>98.80346369905429</v>
      </c>
    </row>
    <row r="94" spans="1:8" ht="23.25">
      <c r="A94" s="3">
        <v>81</v>
      </c>
      <c r="B94" s="103" t="s">
        <v>83</v>
      </c>
      <c r="C94" s="108">
        <v>115.84961297456691</v>
      </c>
      <c r="D94" s="108">
        <v>115.15738498789345</v>
      </c>
      <c r="E94" s="108">
        <v>111.41399093473645</v>
      </c>
      <c r="F94" s="108">
        <v>111.13537117903931</v>
      </c>
      <c r="G94" s="108">
        <v>111.69642857142857</v>
      </c>
      <c r="H94" s="108">
        <v>99.22761688126803</v>
      </c>
    </row>
    <row r="95" spans="1:8" ht="23.25">
      <c r="A95" s="3">
        <v>82</v>
      </c>
      <c r="B95" s="103" t="s">
        <v>111</v>
      </c>
      <c r="C95" s="108">
        <v>117.27205741071178</v>
      </c>
      <c r="D95" s="108">
        <v>118.37842015846634</v>
      </c>
      <c r="E95" s="108">
        <v>124.6194794520548</v>
      </c>
      <c r="F95" s="108">
        <v>127.96234057127232</v>
      </c>
      <c r="G95" s="108">
        <v>124.24488670976548</v>
      </c>
      <c r="H95" s="108">
        <v>97.30375259027731</v>
      </c>
    </row>
    <row r="96" spans="1:8" ht="23.25">
      <c r="A96" s="3">
        <v>83</v>
      </c>
      <c r="B96" s="103" t="s">
        <v>85</v>
      </c>
      <c r="C96" s="108">
        <v>107.3461352576756</v>
      </c>
      <c r="D96" s="108">
        <v>108.01129381252875</v>
      </c>
      <c r="E96" s="108">
        <v>101.77928581801785</v>
      </c>
      <c r="F96" s="108">
        <v>108.35688730316176</v>
      </c>
      <c r="G96" s="108">
        <v>111.69036247184209</v>
      </c>
      <c r="H96" s="108">
        <v>98.82906034696806</v>
      </c>
    </row>
    <row r="97" ht="20.25">
      <c r="B97" s="38"/>
    </row>
  </sheetData>
  <sheetProtection/>
  <mergeCells count="1">
    <mergeCell ref="B1:H1"/>
  </mergeCells>
  <printOptions/>
  <pageMargins left="0.19" right="0.18" top="0.24" bottom="0.17" header="0.17" footer="0.17"/>
  <pageSetup horizontalDpi="600" verticalDpi="600" orientation="portrait" paperSize="9" scale="35" r:id="rId1"/>
  <rowBreaks count="1" manualBreakCount="1"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T94"/>
  <sheetViews>
    <sheetView zoomScale="25" zoomScaleNormal="25" zoomScaleSheetLayoutView="25" zoomScalePageLayoutView="0" workbookViewId="0" topLeftCell="A1">
      <selection activeCell="S106" sqref="S106"/>
    </sheetView>
  </sheetViews>
  <sheetFormatPr defaultColWidth="9.140625" defaultRowHeight="12.75"/>
  <cols>
    <col min="1" max="1" width="7.140625" style="0" customWidth="1"/>
    <col min="2" max="2" width="34.421875" style="0" customWidth="1"/>
    <col min="3" max="3" width="19.28125" style="0" customWidth="1"/>
    <col min="4" max="4" width="20.7109375" style="0" customWidth="1"/>
    <col min="5" max="5" width="21.57421875" style="0" customWidth="1"/>
    <col min="6" max="6" width="19.7109375" style="0" customWidth="1"/>
    <col min="7" max="7" width="20.421875" style="0" customWidth="1"/>
    <col min="8" max="8" width="21.57421875" style="0" customWidth="1"/>
    <col min="9" max="9" width="22.7109375" style="0" customWidth="1"/>
    <col min="10" max="10" width="23.8515625" style="0" customWidth="1"/>
    <col min="11" max="11" width="23.140625" style="0" customWidth="1"/>
    <col min="12" max="12" width="22.28125" style="0" customWidth="1"/>
    <col min="13" max="13" width="19.57421875" style="0" customWidth="1"/>
    <col min="14" max="14" width="20.7109375" style="0" customWidth="1"/>
    <col min="15" max="15" width="20.140625" style="0" customWidth="1"/>
    <col min="16" max="16" width="25.8515625" style="0" customWidth="1"/>
    <col min="17" max="17" width="22.140625" style="0" customWidth="1"/>
    <col min="18" max="18" width="18.00390625" style="0" customWidth="1"/>
    <col min="19" max="19" width="21.7109375" style="0" customWidth="1"/>
    <col min="20" max="20" width="22.00390625" style="0" customWidth="1"/>
    <col min="21" max="21" width="20.421875" style="0" customWidth="1"/>
    <col min="22" max="22" width="18.7109375" style="0" customWidth="1"/>
    <col min="23" max="23" width="20.28125" style="0" customWidth="1"/>
    <col min="24" max="24" width="24.8515625" style="0" customWidth="1"/>
    <col min="25" max="25" width="27.28125" style="0" customWidth="1"/>
    <col min="26" max="26" width="27.00390625" style="0" customWidth="1"/>
    <col min="27" max="27" width="16.28125" style="0" customWidth="1"/>
    <col min="28" max="28" width="18.421875" style="0" customWidth="1"/>
    <col min="29" max="29" width="17.421875" style="0" customWidth="1"/>
    <col min="30" max="30" width="18.28125" style="0" customWidth="1"/>
    <col min="31" max="31" width="18.8515625" style="0" customWidth="1"/>
    <col min="32" max="32" width="19.7109375" style="0" customWidth="1"/>
    <col min="33" max="33" width="17.00390625" style="0" customWidth="1"/>
    <col min="34" max="34" width="20.57421875" style="0" customWidth="1"/>
    <col min="35" max="35" width="20.421875" style="0" customWidth="1"/>
    <col min="36" max="36" width="18.7109375" style="0" customWidth="1"/>
    <col min="37" max="37" width="17.00390625" style="0" customWidth="1"/>
    <col min="38" max="38" width="21.00390625" style="0" customWidth="1"/>
    <col min="39" max="39" width="22.8515625" style="0" customWidth="1"/>
    <col min="40" max="40" width="24.421875" style="0" customWidth="1"/>
    <col min="41" max="41" width="19.7109375" style="0" customWidth="1"/>
    <col min="42" max="42" width="21.28125" style="0" customWidth="1"/>
    <col min="43" max="43" width="19.421875" style="0" customWidth="1"/>
    <col min="44" max="44" width="18.00390625" style="0" customWidth="1"/>
    <col min="45" max="45" width="19.00390625" style="0" customWidth="1"/>
    <col min="46" max="46" width="19.28125" style="0" customWidth="1"/>
  </cols>
  <sheetData>
    <row r="1" spans="1:46" ht="15.75" customHeight="1">
      <c r="A1" s="3"/>
      <c r="B1" s="3"/>
      <c r="C1" s="122"/>
      <c r="D1" s="122"/>
      <c r="E1" s="122"/>
      <c r="F1" s="122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</row>
    <row r="2" spans="1:46" ht="15.75" customHeight="1">
      <c r="A2" s="3"/>
      <c r="B2" s="3"/>
      <c r="C2" s="2"/>
      <c r="D2" s="2"/>
      <c r="E2" s="2"/>
      <c r="F2" s="2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21"/>
      <c r="R2" s="121"/>
      <c r="S2" s="121"/>
      <c r="T2" s="121"/>
      <c r="U2" s="121"/>
      <c r="V2" s="121"/>
      <c r="W2" s="121"/>
      <c r="X2" s="121"/>
      <c r="Y2" s="121"/>
      <c r="Z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</row>
    <row r="3" spans="1:46" ht="15.75" customHeight="1">
      <c r="A3" s="3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6.5" customHeight="1">
      <c r="A4" s="3"/>
      <c r="B4" s="3"/>
      <c r="C4" s="5"/>
      <c r="D4" s="5"/>
      <c r="E4" s="7"/>
      <c r="F4" s="5"/>
      <c r="G4" s="6"/>
      <c r="H4" s="6"/>
      <c r="I4" s="18"/>
      <c r="J4" s="6"/>
      <c r="K4" s="6"/>
      <c r="L4" s="5"/>
      <c r="M4" s="5"/>
      <c r="N4" s="7"/>
      <c r="O4" s="5"/>
      <c r="P4" s="5"/>
      <c r="Q4" s="19"/>
      <c r="R4" s="19"/>
      <c r="S4" s="7"/>
      <c r="T4" s="19"/>
      <c r="U4" s="19"/>
      <c r="V4" s="5"/>
      <c r="W4" s="5"/>
      <c r="X4" s="7"/>
      <c r="Y4" s="5"/>
      <c r="Z4" s="5"/>
      <c r="AA4" s="19"/>
      <c r="AB4" s="19"/>
      <c r="AC4" s="7"/>
      <c r="AD4" s="19"/>
      <c r="AE4" s="19"/>
      <c r="AF4" s="5"/>
      <c r="AG4" s="5"/>
      <c r="AH4" s="18"/>
      <c r="AI4" s="5"/>
      <c r="AJ4" s="5"/>
      <c r="AK4" s="19"/>
      <c r="AL4" s="19"/>
      <c r="AM4" s="7"/>
      <c r="AN4" s="19"/>
      <c r="AO4" s="19"/>
      <c r="AP4" s="5"/>
      <c r="AQ4" s="5"/>
      <c r="AR4" s="7"/>
      <c r="AS4" s="5"/>
      <c r="AT4" s="5"/>
    </row>
    <row r="5" spans="1:46" ht="15.75" customHeight="1">
      <c r="A5" s="3"/>
      <c r="B5" s="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15.75" customHeight="1">
      <c r="A6" s="3"/>
      <c r="B6" s="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15.75" customHeight="1">
      <c r="A7" s="3"/>
      <c r="B7" s="3"/>
      <c r="C7" s="5"/>
      <c r="D7" s="5"/>
      <c r="E7" s="7"/>
      <c r="F7" s="5"/>
      <c r="G7" s="19"/>
      <c r="H7" s="19"/>
      <c r="I7" s="7"/>
      <c r="J7" s="19"/>
      <c r="K7" s="19"/>
      <c r="L7" s="5"/>
      <c r="M7" s="5"/>
      <c r="N7" s="7"/>
      <c r="O7" s="5"/>
      <c r="P7" s="5"/>
      <c r="Q7" s="19"/>
      <c r="R7" s="19"/>
      <c r="S7" s="7"/>
      <c r="T7" s="19"/>
      <c r="U7" s="19"/>
      <c r="V7" s="5"/>
      <c r="W7" s="5"/>
      <c r="X7" s="7"/>
      <c r="Y7" s="5"/>
      <c r="Z7" s="5"/>
      <c r="AA7" s="19"/>
      <c r="AB7" s="19"/>
      <c r="AC7" s="7"/>
      <c r="AD7" s="19"/>
      <c r="AE7" s="19"/>
      <c r="AF7" s="5"/>
      <c r="AG7" s="5"/>
      <c r="AH7" s="7"/>
      <c r="AI7" s="5"/>
      <c r="AJ7" s="5"/>
      <c r="AK7" s="19"/>
      <c r="AL7" s="19"/>
      <c r="AM7" s="7"/>
      <c r="AN7" s="19"/>
      <c r="AO7" s="19"/>
      <c r="AP7" s="5"/>
      <c r="AQ7" s="5"/>
      <c r="AR7" s="7"/>
      <c r="AS7" s="5"/>
      <c r="AT7" s="5"/>
    </row>
    <row r="8" spans="1:46" ht="15.75" customHeight="1">
      <c r="A8" s="3"/>
      <c r="B8" s="3"/>
      <c r="C8" s="20"/>
      <c r="D8" s="20"/>
      <c r="E8" s="20"/>
      <c r="F8" s="20"/>
      <c r="G8" s="20"/>
      <c r="H8" s="20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ht="15.75" customHeight="1">
      <c r="A9" s="3"/>
      <c r="B9" s="3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15.75" customHeight="1">
      <c r="A10" s="3"/>
      <c r="B10" s="3"/>
      <c r="C10" s="5"/>
      <c r="D10" s="5"/>
      <c r="E10" s="5"/>
      <c r="F10" s="5"/>
      <c r="G10" s="19"/>
      <c r="H10" s="19"/>
      <c r="I10" s="7"/>
      <c r="J10" s="19"/>
      <c r="K10" s="19"/>
      <c r="L10" s="5"/>
      <c r="M10" s="5"/>
      <c r="N10" s="7"/>
      <c r="O10" s="5"/>
      <c r="P10" s="5"/>
      <c r="Q10" s="19"/>
      <c r="R10" s="19"/>
      <c r="S10" s="7"/>
      <c r="T10" s="19"/>
      <c r="U10" s="19"/>
      <c r="V10" s="5"/>
      <c r="W10" s="5"/>
      <c r="X10" s="7"/>
      <c r="Y10" s="5"/>
      <c r="Z10" s="5"/>
      <c r="AA10" s="19"/>
      <c r="AB10" s="19"/>
      <c r="AC10" s="7"/>
      <c r="AD10" s="19"/>
      <c r="AE10" s="19"/>
      <c r="AF10" s="5"/>
      <c r="AG10" s="5"/>
      <c r="AH10" s="7"/>
      <c r="AI10" s="5"/>
      <c r="AJ10" s="5"/>
      <c r="AK10" s="19"/>
      <c r="AL10" s="19"/>
      <c r="AM10" s="7"/>
      <c r="AN10" s="19"/>
      <c r="AO10" s="19"/>
      <c r="AP10" s="5"/>
      <c r="AQ10" s="5"/>
      <c r="AR10" s="7"/>
      <c r="AS10" s="5"/>
      <c r="AT10" s="5"/>
    </row>
    <row r="11" spans="1:46" ht="15.75" customHeight="1">
      <c r="A11" s="3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15.75" customHeight="1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15.75" customHeight="1">
      <c r="A13" s="3"/>
      <c r="B13" s="3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15.75" customHeight="1">
      <c r="A14" s="3"/>
      <c r="B14" s="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15.75" customHeight="1">
      <c r="A15" s="3"/>
      <c r="B15" s="3"/>
      <c r="C15" s="5"/>
      <c r="D15" s="5"/>
      <c r="E15" s="5"/>
      <c r="F15" s="5"/>
      <c r="G15" s="21"/>
      <c r="H15" s="21"/>
      <c r="I15" s="7"/>
      <c r="J15" s="21"/>
      <c r="K15" s="21"/>
      <c r="L15" s="5"/>
      <c r="M15" s="5"/>
      <c r="N15" s="7"/>
      <c r="O15" s="5"/>
      <c r="P15" s="5"/>
      <c r="Q15" s="19"/>
      <c r="R15" s="19"/>
      <c r="S15" s="7"/>
      <c r="T15" s="19"/>
      <c r="U15" s="19"/>
      <c r="V15" s="5"/>
      <c r="W15" s="5"/>
      <c r="X15" s="7"/>
      <c r="Y15" s="5"/>
      <c r="Z15" s="5"/>
      <c r="AA15" s="19"/>
      <c r="AB15" s="19"/>
      <c r="AC15" s="7"/>
      <c r="AD15" s="19"/>
      <c r="AE15" s="19"/>
      <c r="AF15" s="5"/>
      <c r="AG15" s="5"/>
      <c r="AH15" s="7"/>
      <c r="AI15" s="5"/>
      <c r="AJ15" s="5"/>
      <c r="AK15" s="19"/>
      <c r="AL15" s="19"/>
      <c r="AM15" s="7"/>
      <c r="AN15" s="19"/>
      <c r="AO15" s="19"/>
      <c r="AP15" s="5"/>
      <c r="AQ15" s="5"/>
      <c r="AR15" s="7"/>
      <c r="AS15" s="5"/>
      <c r="AT15" s="5"/>
    </row>
    <row r="16" spans="1:46" ht="15.75" customHeight="1">
      <c r="A16" s="3"/>
      <c r="B16" s="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15.75" customHeight="1">
      <c r="A17" s="3"/>
      <c r="B17" s="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15.75" customHeight="1">
      <c r="A18" s="3"/>
      <c r="B18" s="3"/>
      <c r="C18" s="8"/>
      <c r="D18" s="8"/>
      <c r="E18" s="9"/>
      <c r="F18" s="9"/>
      <c r="G18" s="9"/>
      <c r="H18" s="9"/>
      <c r="I18" s="7"/>
      <c r="J18" s="9"/>
      <c r="K18" s="9"/>
      <c r="L18" s="7"/>
      <c r="M18" s="7"/>
      <c r="N18" s="7"/>
      <c r="O18" s="7"/>
      <c r="P18" s="7"/>
      <c r="Q18" s="9"/>
      <c r="R18" s="9"/>
      <c r="S18" s="7"/>
      <c r="T18" s="9"/>
      <c r="U18" s="9"/>
      <c r="V18" s="7"/>
      <c r="W18" s="7"/>
      <c r="X18" s="7"/>
      <c r="Y18" s="7"/>
      <c r="Z18" s="7"/>
      <c r="AA18" s="9"/>
      <c r="AB18" s="9"/>
      <c r="AC18" s="7"/>
      <c r="AD18" s="9"/>
      <c r="AE18" s="9"/>
      <c r="AF18" s="7"/>
      <c r="AG18" s="7"/>
      <c r="AH18" s="7"/>
      <c r="AI18" s="7"/>
      <c r="AJ18" s="7"/>
      <c r="AK18" s="9"/>
      <c r="AL18" s="9"/>
      <c r="AM18" s="7"/>
      <c r="AN18" s="9"/>
      <c r="AO18" s="9"/>
      <c r="AP18" s="7"/>
      <c r="AQ18" s="7"/>
      <c r="AR18" s="7"/>
      <c r="AS18" s="7"/>
      <c r="AT18" s="7"/>
    </row>
    <row r="19" spans="1:46" ht="15.75" customHeight="1">
      <c r="A19" s="3"/>
      <c r="B19" s="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5.75" customHeight="1">
      <c r="A20" s="3"/>
      <c r="B20" s="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5.75" customHeight="1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5.75" customHeight="1">
      <c r="A22" s="3"/>
      <c r="B22" s="3"/>
      <c r="C22" s="5"/>
      <c r="D22" s="5"/>
      <c r="E22" s="5"/>
      <c r="F22" s="5"/>
      <c r="G22" s="6"/>
      <c r="H22" s="6"/>
      <c r="I22" s="7"/>
      <c r="J22" s="6"/>
      <c r="K22" s="6"/>
      <c r="L22" s="7"/>
      <c r="M22" s="7"/>
      <c r="N22" s="7"/>
      <c r="O22" s="7"/>
      <c r="P22" s="7"/>
      <c r="Q22" s="6"/>
      <c r="R22" s="6"/>
      <c r="S22" s="7"/>
      <c r="T22" s="6"/>
      <c r="U22" s="6"/>
      <c r="V22" s="7"/>
      <c r="W22" s="7"/>
      <c r="X22" s="7"/>
      <c r="Y22" s="7"/>
      <c r="Z22" s="7"/>
      <c r="AA22" s="6"/>
      <c r="AB22" s="6"/>
      <c r="AC22" s="7"/>
      <c r="AD22" s="6"/>
      <c r="AE22" s="6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5.75" customHeight="1">
      <c r="A23" s="3"/>
      <c r="B23" s="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5.75" customHeight="1">
      <c r="A24" s="3"/>
      <c r="B24" s="3"/>
      <c r="C24" s="4"/>
      <c r="D24" s="4"/>
      <c r="E24" s="10"/>
      <c r="F24" s="4"/>
      <c r="G24" s="11"/>
      <c r="H24" s="11"/>
      <c r="I24" s="7"/>
      <c r="J24" s="12"/>
      <c r="K24" s="11"/>
      <c r="L24" s="13"/>
      <c r="M24" s="13"/>
      <c r="N24" s="7"/>
      <c r="O24" s="13"/>
      <c r="P24" s="13"/>
      <c r="Q24" s="11"/>
      <c r="R24" s="11"/>
      <c r="S24" s="7"/>
      <c r="T24" s="12"/>
      <c r="U24" s="11"/>
      <c r="V24" s="13"/>
      <c r="W24" s="13"/>
      <c r="X24" s="7"/>
      <c r="Y24" s="13"/>
      <c r="Z24" s="13"/>
      <c r="AA24" s="11"/>
      <c r="AB24" s="11"/>
      <c r="AC24" s="7"/>
      <c r="AD24" s="12"/>
      <c r="AE24" s="11"/>
      <c r="AF24" s="13"/>
      <c r="AG24" s="13"/>
      <c r="AH24" s="7"/>
      <c r="AI24" s="13"/>
      <c r="AJ24" s="13"/>
      <c r="AK24" s="14"/>
      <c r="AL24" s="14"/>
      <c r="AM24" s="7"/>
      <c r="AN24" s="15"/>
      <c r="AO24" s="14"/>
      <c r="AP24" s="16"/>
      <c r="AQ24" s="16"/>
      <c r="AR24" s="7"/>
      <c r="AS24" s="16"/>
      <c r="AT24" s="16"/>
    </row>
    <row r="25" spans="1:46" ht="15.75" customHeight="1">
      <c r="A25" s="3"/>
      <c r="B25" s="3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18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1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5.75" customHeight="1">
      <c r="A26" s="3"/>
      <c r="B26" s="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5.75" customHeight="1">
      <c r="A27" s="3"/>
      <c r="B27" s="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15.75" customHeight="1">
      <c r="A28" s="3"/>
      <c r="B28" s="3"/>
      <c r="C28" s="22"/>
      <c r="D28" s="22"/>
      <c r="E28" s="23"/>
      <c r="F28" s="23"/>
      <c r="G28" s="10"/>
      <c r="H28" s="10"/>
      <c r="I28" s="7"/>
      <c r="J28" s="10"/>
      <c r="K28" s="10"/>
      <c r="L28" s="24"/>
      <c r="M28" s="24"/>
      <c r="N28" s="7"/>
      <c r="O28" s="24"/>
      <c r="P28" s="24"/>
      <c r="Q28" s="10"/>
      <c r="R28" s="10"/>
      <c r="S28" s="7"/>
      <c r="T28" s="10"/>
      <c r="U28" s="10"/>
      <c r="V28" s="10"/>
      <c r="W28" s="10"/>
      <c r="X28" s="7"/>
      <c r="Y28" s="10"/>
      <c r="Z28" s="10"/>
      <c r="AA28" s="10"/>
      <c r="AB28" s="10"/>
      <c r="AC28" s="7"/>
      <c r="AD28" s="10"/>
      <c r="AE28" s="10"/>
      <c r="AF28" s="10"/>
      <c r="AG28" s="10"/>
      <c r="AH28" s="7"/>
      <c r="AI28" s="10"/>
      <c r="AJ28" s="10"/>
      <c r="AK28" s="10"/>
      <c r="AL28" s="10"/>
      <c r="AM28" s="7"/>
      <c r="AN28" s="10"/>
      <c r="AO28" s="10"/>
      <c r="AP28" s="25"/>
      <c r="AQ28" s="25"/>
      <c r="AR28" s="7"/>
      <c r="AS28" s="25"/>
      <c r="AT28" s="25"/>
    </row>
    <row r="29" spans="1:46" ht="15.75" customHeight="1">
      <c r="A29" s="3"/>
      <c r="B29" s="3"/>
      <c r="C29" s="5"/>
      <c r="D29" s="5"/>
      <c r="E29" s="5"/>
      <c r="F29" s="5"/>
      <c r="G29" s="21"/>
      <c r="H29" s="21"/>
      <c r="I29" s="7"/>
      <c r="J29" s="21"/>
      <c r="K29" s="21"/>
      <c r="L29" s="5"/>
      <c r="M29" s="5"/>
      <c r="N29" s="7"/>
      <c r="O29" s="5"/>
      <c r="P29" s="5"/>
      <c r="Q29" s="19"/>
      <c r="R29" s="19"/>
      <c r="S29" s="7"/>
      <c r="T29" s="19"/>
      <c r="U29" s="19"/>
      <c r="V29" s="5"/>
      <c r="W29" s="5"/>
      <c r="X29" s="7"/>
      <c r="Y29" s="5"/>
      <c r="Z29" s="5"/>
      <c r="AA29" s="19"/>
      <c r="AB29" s="19"/>
      <c r="AC29" s="7"/>
      <c r="AD29" s="19"/>
      <c r="AE29" s="19"/>
      <c r="AF29" s="5"/>
      <c r="AG29" s="5"/>
      <c r="AH29" s="7"/>
      <c r="AI29" s="5"/>
      <c r="AJ29" s="5"/>
      <c r="AK29" s="19"/>
      <c r="AL29" s="19"/>
      <c r="AM29" s="7"/>
      <c r="AN29" s="19"/>
      <c r="AO29" s="19"/>
      <c r="AP29" s="5"/>
      <c r="AQ29" s="5"/>
      <c r="AR29" s="7"/>
      <c r="AS29" s="5"/>
      <c r="AT29" s="5"/>
    </row>
    <row r="30" spans="1:46" ht="15.75" customHeight="1">
      <c r="A30" s="3"/>
      <c r="B30" s="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15.75" customHeight="1">
      <c r="A31" s="3"/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15.75" customHeight="1">
      <c r="A32" s="3"/>
      <c r="B32" s="3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15.75" customHeight="1">
      <c r="A33" s="3"/>
      <c r="B33" s="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5.75" customHeight="1">
      <c r="A34" s="3"/>
      <c r="B34" s="3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15.75" customHeight="1">
      <c r="A35" s="3"/>
      <c r="B35" s="3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ht="15.75" customHeight="1">
      <c r="A36" s="3"/>
      <c r="B36" s="3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15.75" customHeight="1">
      <c r="A37" s="3"/>
      <c r="B37" s="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15.75" customHeight="1">
      <c r="A38" s="3"/>
      <c r="B38" s="3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15.75" customHeight="1">
      <c r="A39" s="3"/>
      <c r="B39" s="3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15.75" customHeight="1">
      <c r="A40" s="3"/>
      <c r="B40" s="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15.75" customHeight="1">
      <c r="A41" s="3"/>
      <c r="B41" s="3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15.75" customHeight="1">
      <c r="A42" s="3"/>
      <c r="B42" s="3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15.75" customHeight="1">
      <c r="A43" s="3"/>
      <c r="B43" s="3"/>
      <c r="C43" s="31"/>
      <c r="D43" s="31"/>
      <c r="E43" s="31"/>
      <c r="F43" s="31"/>
      <c r="G43" s="32"/>
      <c r="H43" s="32"/>
      <c r="I43" s="7"/>
      <c r="J43" s="32"/>
      <c r="K43" s="32"/>
      <c r="L43" s="32"/>
      <c r="M43" s="32"/>
      <c r="N43" s="7"/>
      <c r="O43" s="33"/>
      <c r="P43" s="32"/>
      <c r="Q43" s="34"/>
      <c r="R43" s="34"/>
      <c r="S43" s="7"/>
      <c r="T43" s="34"/>
      <c r="U43" s="34"/>
      <c r="V43" s="35"/>
      <c r="W43" s="35"/>
      <c r="X43" s="7"/>
      <c r="Y43" s="35"/>
      <c r="Z43" s="35"/>
      <c r="AA43" s="36"/>
      <c r="AB43" s="36"/>
      <c r="AC43" s="7"/>
      <c r="AD43" s="36"/>
      <c r="AE43" s="36"/>
      <c r="AF43" s="35"/>
      <c r="AG43" s="35"/>
      <c r="AH43" s="7"/>
      <c r="AI43" s="35"/>
      <c r="AJ43" s="35"/>
      <c r="AK43" s="36"/>
      <c r="AL43" s="36"/>
      <c r="AM43" s="7"/>
      <c r="AN43" s="36"/>
      <c r="AO43" s="36"/>
      <c r="AP43" s="35"/>
      <c r="AQ43" s="35"/>
      <c r="AR43" s="7"/>
      <c r="AS43" s="35"/>
      <c r="AT43" s="35"/>
    </row>
    <row r="44" spans="1:46" ht="15.75" customHeight="1">
      <c r="A44" s="3"/>
      <c r="B44" s="3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ht="15.75" customHeight="1">
      <c r="A45" s="3"/>
      <c r="B45" s="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ht="15.75" customHeight="1">
      <c r="A46" s="3"/>
      <c r="B46" s="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ht="15.75" customHeight="1">
      <c r="A47" s="3"/>
      <c r="B47" s="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ht="15.75" customHeight="1">
      <c r="A48" s="3"/>
      <c r="B48" s="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ht="15.75" customHeight="1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6" ht="15.75" customHeight="1">
      <c r="A50" s="3"/>
      <c r="B50" s="3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ht="15.75" customHeight="1">
      <c r="A51" s="3"/>
      <c r="B51" s="3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1:46" ht="15.75" customHeight="1">
      <c r="A52" s="3"/>
      <c r="B52" s="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1:46" ht="15.75" customHeight="1">
      <c r="A53" s="3"/>
      <c r="B53" s="3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1:46" ht="15.75" customHeight="1">
      <c r="A54" s="3"/>
      <c r="B54" s="3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ht="15.75" customHeight="1">
      <c r="A55" s="3"/>
      <c r="B55" s="3"/>
      <c r="C55" s="26"/>
      <c r="D55" s="26"/>
      <c r="E55" s="26"/>
      <c r="F55" s="26"/>
      <c r="G55" s="26"/>
      <c r="H55" s="26"/>
      <c r="I55" s="7"/>
      <c r="J55" s="26"/>
      <c r="K55" s="26"/>
      <c r="L55" s="5"/>
      <c r="M55" s="10"/>
      <c r="N55" s="7"/>
      <c r="O55" s="10"/>
      <c r="P55" s="10"/>
      <c r="Q55" s="26"/>
      <c r="R55" s="26"/>
      <c r="S55" s="7"/>
      <c r="T55" s="26"/>
      <c r="U55" s="26"/>
      <c r="V55" s="26"/>
      <c r="W55" s="26"/>
      <c r="X55" s="7"/>
      <c r="Y55" s="26"/>
      <c r="Z55" s="26"/>
      <c r="AA55" s="26"/>
      <c r="AB55" s="26"/>
      <c r="AC55" s="7"/>
      <c r="AD55" s="26"/>
      <c r="AE55" s="26"/>
      <c r="AF55" s="26"/>
      <c r="AG55" s="26"/>
      <c r="AH55" s="7"/>
      <c r="AI55" s="26"/>
      <c r="AJ55" s="26"/>
      <c r="AK55" s="26"/>
      <c r="AL55" s="26"/>
      <c r="AM55" s="7"/>
      <c r="AN55" s="26"/>
      <c r="AO55" s="26"/>
      <c r="AP55" s="26"/>
      <c r="AQ55" s="26"/>
      <c r="AR55" s="7"/>
      <c r="AS55" s="26"/>
      <c r="AT55" s="26"/>
    </row>
    <row r="56" spans="1:46" ht="15.75" customHeight="1">
      <c r="A56" s="3"/>
      <c r="B56" s="3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ht="15.75" customHeight="1">
      <c r="A57" s="3"/>
      <c r="B57" s="3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ht="15.75" customHeight="1">
      <c r="A58" s="3"/>
      <c r="B58" s="3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ht="15.75" customHeight="1">
      <c r="A59" s="3"/>
      <c r="B59" s="3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ht="15.75" customHeight="1">
      <c r="A60" s="3"/>
      <c r="B60" s="3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18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ht="15.75" customHeight="1">
      <c r="A61" s="3"/>
      <c r="B61" s="3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ht="15.75" customHeight="1">
      <c r="A62" s="3"/>
      <c r="B62" s="3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46" ht="15.75" customHeight="1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1:46" ht="15.75" customHeight="1">
      <c r="A64" s="3"/>
      <c r="B64" s="3"/>
      <c r="C64" s="5"/>
      <c r="D64" s="5"/>
      <c r="E64" s="5"/>
      <c r="F64" s="5"/>
      <c r="G64" s="19"/>
      <c r="H64" s="19"/>
      <c r="I64" s="7"/>
      <c r="J64" s="19"/>
      <c r="K64" s="19"/>
      <c r="L64" s="5"/>
      <c r="M64" s="5"/>
      <c r="N64" s="7"/>
      <c r="O64" s="5"/>
      <c r="P64" s="5"/>
      <c r="Q64" s="19"/>
      <c r="R64" s="19"/>
      <c r="S64" s="7"/>
      <c r="T64" s="19"/>
      <c r="U64" s="19"/>
      <c r="V64" s="5"/>
      <c r="W64" s="5"/>
      <c r="X64" s="7"/>
      <c r="Y64" s="5"/>
      <c r="Z64" s="5"/>
      <c r="AA64" s="19"/>
      <c r="AB64" s="19"/>
      <c r="AC64" s="7"/>
      <c r="AD64" s="19"/>
      <c r="AE64" s="19"/>
      <c r="AF64" s="5"/>
      <c r="AG64" s="5"/>
      <c r="AH64" s="7"/>
      <c r="AI64" s="5"/>
      <c r="AJ64" s="5"/>
      <c r="AK64" s="19"/>
      <c r="AL64" s="19"/>
      <c r="AM64" s="7"/>
      <c r="AN64" s="19"/>
      <c r="AO64" s="19"/>
      <c r="AP64" s="5"/>
      <c r="AQ64" s="5"/>
      <c r="AR64" s="7"/>
      <c r="AS64" s="5"/>
      <c r="AT64" s="5"/>
    </row>
    <row r="65" spans="1:46" ht="15.75" customHeight="1">
      <c r="A65" s="3"/>
      <c r="B65" s="3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</row>
    <row r="66" spans="1:46" ht="15.75" customHeight="1">
      <c r="A66" s="3"/>
      <c r="B66" s="3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</row>
    <row r="67" spans="1:46" ht="15.75" customHeight="1">
      <c r="A67" s="3"/>
      <c r="B67" s="3"/>
      <c r="C67" s="5"/>
      <c r="D67" s="5"/>
      <c r="E67" s="5"/>
      <c r="F67" s="5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</row>
    <row r="68" spans="1:46" ht="15.75" customHeight="1">
      <c r="A68" s="3"/>
      <c r="B68" s="3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</row>
    <row r="69" spans="1:46" ht="15.75" customHeight="1">
      <c r="A69" s="3"/>
      <c r="B69" s="3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1:46" ht="15.75" customHeight="1">
      <c r="A70" s="3"/>
      <c r="B70" s="3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</row>
    <row r="71" spans="1:46" ht="15.75" customHeight="1">
      <c r="A71" s="3"/>
      <c r="B71" s="3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</row>
    <row r="72" spans="1:46" ht="15.75" customHeight="1">
      <c r="A72" s="3"/>
      <c r="B72" s="3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</row>
    <row r="73" spans="1:46" ht="15.75" customHeight="1">
      <c r="A73" s="3"/>
      <c r="B73" s="3"/>
      <c r="C73" s="27"/>
      <c r="D73" s="27"/>
      <c r="E73" s="27"/>
      <c r="F73" s="27"/>
      <c r="G73" s="27"/>
      <c r="H73" s="27"/>
      <c r="I73" s="7"/>
      <c r="J73" s="27"/>
      <c r="K73" s="27"/>
      <c r="L73" s="27"/>
      <c r="M73" s="27"/>
      <c r="N73" s="7"/>
      <c r="O73" s="27"/>
      <c r="P73" s="27"/>
      <c r="Q73" s="27"/>
      <c r="R73" s="27"/>
      <c r="S73" s="7"/>
      <c r="T73" s="27"/>
      <c r="U73" s="27"/>
      <c r="V73" s="27"/>
      <c r="W73" s="27"/>
      <c r="X73" s="7"/>
      <c r="Y73" s="27"/>
      <c r="Z73" s="27"/>
      <c r="AA73" s="27"/>
      <c r="AB73" s="27"/>
      <c r="AC73" s="7"/>
      <c r="AD73" s="27"/>
      <c r="AE73" s="27"/>
      <c r="AF73" s="27"/>
      <c r="AG73" s="27"/>
      <c r="AH73" s="7"/>
      <c r="AI73" s="27"/>
      <c r="AJ73" s="27"/>
      <c r="AK73" s="27"/>
      <c r="AL73" s="27"/>
      <c r="AM73" s="7"/>
      <c r="AN73" s="27"/>
      <c r="AO73" s="27"/>
      <c r="AP73" s="27"/>
      <c r="AQ73" s="27"/>
      <c r="AR73" s="7"/>
      <c r="AS73" s="27"/>
      <c r="AT73" s="27"/>
    </row>
    <row r="74" spans="1:46" ht="15.75" customHeight="1">
      <c r="A74" s="3"/>
      <c r="B74" s="3"/>
      <c r="C74" s="5"/>
      <c r="D74" s="5"/>
      <c r="E74" s="5"/>
      <c r="F74" s="5"/>
      <c r="G74" s="28"/>
      <c r="H74" s="28"/>
      <c r="I74" s="7"/>
      <c r="J74" s="28"/>
      <c r="K74" s="28"/>
      <c r="L74" s="5"/>
      <c r="M74" s="5"/>
      <c r="N74" s="7"/>
      <c r="O74" s="5"/>
      <c r="P74" s="5"/>
      <c r="Q74" s="19"/>
      <c r="R74" s="19"/>
      <c r="S74" s="7"/>
      <c r="T74" s="19"/>
      <c r="U74" s="19"/>
      <c r="V74" s="5"/>
      <c r="W74" s="5"/>
      <c r="X74" s="7"/>
      <c r="Y74" s="5"/>
      <c r="Z74" s="5"/>
      <c r="AA74" s="19"/>
      <c r="AB74" s="19"/>
      <c r="AC74" s="7"/>
      <c r="AD74" s="19"/>
      <c r="AE74" s="19"/>
      <c r="AF74" s="5"/>
      <c r="AG74" s="5"/>
      <c r="AH74" s="7"/>
      <c r="AI74" s="5"/>
      <c r="AJ74" s="5"/>
      <c r="AK74" s="19"/>
      <c r="AL74" s="19"/>
      <c r="AM74" s="7"/>
      <c r="AN74" s="19"/>
      <c r="AO74" s="19"/>
      <c r="AP74" s="5"/>
      <c r="AQ74" s="5"/>
      <c r="AR74" s="7"/>
      <c r="AS74" s="5"/>
      <c r="AT74" s="5"/>
    </row>
    <row r="75" spans="1:46" ht="12.75">
      <c r="A75" s="3"/>
      <c r="B75" s="3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</row>
    <row r="76" spans="1:46" ht="18.75">
      <c r="A76" s="3"/>
      <c r="B76" s="3"/>
      <c r="C76" s="29"/>
      <c r="D76" s="29"/>
      <c r="E76" s="29"/>
      <c r="F76" s="29"/>
      <c r="G76" s="29"/>
      <c r="H76" s="29"/>
      <c r="I76" s="7"/>
      <c r="J76" s="30"/>
      <c r="K76" s="29"/>
      <c r="L76" s="29"/>
      <c r="M76" s="29"/>
      <c r="N76" s="7"/>
      <c r="O76" s="29"/>
      <c r="P76" s="29"/>
      <c r="Q76" s="29"/>
      <c r="R76" s="29"/>
      <c r="S76" s="7"/>
      <c r="T76" s="30"/>
      <c r="U76" s="30"/>
      <c r="V76" s="29"/>
      <c r="W76" s="29"/>
      <c r="X76" s="7"/>
      <c r="Y76" s="29"/>
      <c r="Z76" s="29"/>
      <c r="AA76" s="29"/>
      <c r="AB76" s="29"/>
      <c r="AC76" s="7"/>
      <c r="AD76" s="30"/>
      <c r="AE76" s="30"/>
      <c r="AF76" s="29"/>
      <c r="AG76" s="29"/>
      <c r="AH76" s="7"/>
      <c r="AI76" s="29"/>
      <c r="AJ76" s="29"/>
      <c r="AK76" s="30"/>
      <c r="AL76" s="30"/>
      <c r="AM76" s="7"/>
      <c r="AN76" s="30"/>
      <c r="AO76" s="30"/>
      <c r="AP76" s="29"/>
      <c r="AQ76" s="29"/>
      <c r="AR76" s="7"/>
      <c r="AS76" s="29"/>
      <c r="AT76" s="29"/>
    </row>
    <row r="77" spans="1:46" ht="15.75">
      <c r="A77" s="3"/>
      <c r="B77" s="3"/>
      <c r="C77" s="5"/>
      <c r="D77" s="5"/>
      <c r="E77" s="5"/>
      <c r="F77" s="5"/>
      <c r="G77" s="21"/>
      <c r="H77" s="21"/>
      <c r="I77" s="7"/>
      <c r="J77" s="21"/>
      <c r="K77" s="21"/>
      <c r="L77" s="5"/>
      <c r="M77" s="5"/>
      <c r="N77" s="7"/>
      <c r="O77" s="5"/>
      <c r="P77" s="5"/>
      <c r="Q77" s="19"/>
      <c r="R77" s="19"/>
      <c r="S77" s="7"/>
      <c r="T77" s="19"/>
      <c r="U77" s="19"/>
      <c r="V77" s="5"/>
      <c r="W77" s="5"/>
      <c r="X77" s="7"/>
      <c r="Y77" s="5"/>
      <c r="Z77" s="5"/>
      <c r="AA77" s="19"/>
      <c r="AB77" s="19"/>
      <c r="AC77" s="7"/>
      <c r="AD77" s="19"/>
      <c r="AE77" s="19"/>
      <c r="AF77" s="5"/>
      <c r="AG77" s="5"/>
      <c r="AH77" s="7"/>
      <c r="AI77" s="5"/>
      <c r="AJ77" s="5"/>
      <c r="AK77" s="19"/>
      <c r="AL77" s="19"/>
      <c r="AM77" s="7"/>
      <c r="AN77" s="19"/>
      <c r="AO77" s="19"/>
      <c r="AP77" s="5"/>
      <c r="AQ77" s="5"/>
      <c r="AR77" s="7"/>
      <c r="AS77" s="5"/>
      <c r="AT77" s="5"/>
    </row>
    <row r="78" spans="1:46" ht="12.75">
      <c r="A78" s="3"/>
      <c r="B78" s="3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</row>
    <row r="79" spans="1:46" ht="12.75">
      <c r="A79" s="3"/>
      <c r="B79" s="3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</row>
    <row r="80" spans="1:46" ht="12.75">
      <c r="A80" s="3"/>
      <c r="B80" s="3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</row>
    <row r="81" spans="1:46" ht="12.75">
      <c r="A81" s="3"/>
      <c r="B81" s="3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</row>
    <row r="82" spans="1:46" ht="12.75">
      <c r="A82" s="3"/>
      <c r="B82" s="3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</row>
    <row r="83" spans="1:46" ht="12.75">
      <c r="A83" s="3"/>
      <c r="B83" s="3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</row>
    <row r="84" spans="1:46" ht="12.75">
      <c r="A84" s="3"/>
      <c r="B84" s="3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</row>
    <row r="85" spans="1:46" ht="12.75">
      <c r="A85" s="3"/>
      <c r="B85" s="3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</row>
    <row r="86" spans="1:46" ht="15.75">
      <c r="A86" s="3"/>
      <c r="B86" s="3"/>
      <c r="C86" s="5"/>
      <c r="D86" s="5"/>
      <c r="E86" s="5"/>
      <c r="F86" s="5"/>
      <c r="G86" s="28"/>
      <c r="H86" s="28"/>
      <c r="I86" s="7"/>
      <c r="J86" s="28"/>
      <c r="K86" s="28"/>
      <c r="L86" s="5"/>
      <c r="M86" s="5"/>
      <c r="N86" s="7"/>
      <c r="O86" s="5"/>
      <c r="P86" s="5"/>
      <c r="Q86" s="19"/>
      <c r="R86" s="19"/>
      <c r="S86" s="7"/>
      <c r="T86" s="19"/>
      <c r="U86" s="19"/>
      <c r="V86" s="5"/>
      <c r="W86" s="5"/>
      <c r="X86" s="7"/>
      <c r="Y86" s="5"/>
      <c r="Z86" s="5"/>
      <c r="AA86" s="19"/>
      <c r="AB86" s="19"/>
      <c r="AC86" s="7"/>
      <c r="AD86" s="19"/>
      <c r="AE86" s="19"/>
      <c r="AF86" s="5"/>
      <c r="AG86" s="5"/>
      <c r="AH86" s="7"/>
      <c r="AI86" s="5"/>
      <c r="AJ86" s="5"/>
      <c r="AK86" s="19"/>
      <c r="AL86" s="19"/>
      <c r="AM86" s="7"/>
      <c r="AN86" s="19"/>
      <c r="AO86" s="19"/>
      <c r="AP86" s="5"/>
      <c r="AQ86" s="5"/>
      <c r="AR86" s="7"/>
      <c r="AS86" s="5"/>
      <c r="AT86" s="5"/>
    </row>
    <row r="94" spans="29:33" ht="15.75">
      <c r="AC94" s="121"/>
      <c r="AD94" s="121"/>
      <c r="AE94" s="121"/>
      <c r="AF94" s="121"/>
      <c r="AG94" s="121"/>
    </row>
  </sheetData>
  <sheetProtection/>
  <mergeCells count="13">
    <mergeCell ref="AC94:AG94"/>
    <mergeCell ref="AF2:AJ2"/>
    <mergeCell ref="C1:F1"/>
    <mergeCell ref="G2:K2"/>
    <mergeCell ref="L2:P2"/>
    <mergeCell ref="G1:P1"/>
    <mergeCell ref="AK1:AT1"/>
    <mergeCell ref="AK2:AO2"/>
    <mergeCell ref="AP2:AT2"/>
    <mergeCell ref="Q1:Z1"/>
    <mergeCell ref="Q2:U2"/>
    <mergeCell ref="V2:Z2"/>
    <mergeCell ref="AA1:AJ1"/>
  </mergeCells>
  <printOptions/>
  <pageMargins left="0.7874015748031497" right="0.55" top="0.56" bottom="0.68" header="0.32" footer="0.5118110236220472"/>
  <pageSetup horizontalDpi="300" verticalDpi="300" orientation="landscape" paperSize="9" scale="15" r:id="rId1"/>
  <rowBreaks count="2" manualBreakCount="2">
    <brk id="37" min="4" max="17" man="1"/>
    <brk id="60" min="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NesterovAS</cp:lastModifiedBy>
  <cp:lastPrinted>2013-04-28T14:15:04Z</cp:lastPrinted>
  <dcterms:created xsi:type="dcterms:W3CDTF">1996-10-08T23:32:33Z</dcterms:created>
  <dcterms:modified xsi:type="dcterms:W3CDTF">2013-04-30T06:11:35Z</dcterms:modified>
  <cp:category/>
  <cp:version/>
  <cp:contentType/>
  <cp:contentStatus/>
</cp:coreProperties>
</file>